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Q:\SBS\INFOANALYSIS\Alexis\Budget2018\Reports\"/>
    </mc:Choice>
  </mc:AlternateContent>
  <bookViews>
    <workbookView xWindow="0" yWindow="0" windowWidth="16368" windowHeight="5448" activeTab="3"/>
  </bookViews>
  <sheets>
    <sheet name="2018" sheetId="6" r:id="rId1"/>
    <sheet name="salaries_benefits" sheetId="7" r:id="rId2"/>
    <sheet name="ScheduleComparison" sheetId="12" state="hidden" r:id="rId3"/>
    <sheet name="Senate Tchr salary" sheetId="11" r:id="rId4"/>
    <sheet name="Senate Principal Salary" sheetId="13" r:id="rId5"/>
    <sheet name="House Salary" sheetId="10" state="hidden" r:id="rId6"/>
    <sheet name="Governors Proposal" sheetId="9" state="hidden" r:id="rId7"/>
  </sheets>
  <definedNames>
    <definedName name="_xlnm.Print_Area" localSheetId="0">'2018'!$A$1:$Z$133</definedName>
    <definedName name="_xlnm.Print_Titles" localSheetId="0">'2018'!$1:$8</definedName>
  </definedNames>
  <calcPr calcId="152511"/>
</workbook>
</file>

<file path=xl/calcChain.xml><?xml version="1.0" encoding="utf-8"?>
<calcChain xmlns="http://schemas.openxmlformats.org/spreadsheetml/2006/main">
  <c r="E30" i="11" l="1"/>
  <c r="D20" i="11"/>
  <c r="D21" i="11"/>
  <c r="D22" i="11"/>
  <c r="D23" i="11"/>
  <c r="D24" i="11"/>
  <c r="H43" i="12" l="1"/>
  <c r="I43" i="12" s="1"/>
  <c r="H8" i="12"/>
  <c r="I8" i="12" s="1"/>
  <c r="H9" i="12"/>
  <c r="I9" i="12" s="1"/>
  <c r="H10" i="12"/>
  <c r="I10" i="12" s="1"/>
  <c r="H11" i="12"/>
  <c r="I11" i="12" s="1"/>
  <c r="H12" i="12"/>
  <c r="I12" i="12" s="1"/>
  <c r="H13" i="12"/>
  <c r="I13" i="12" s="1"/>
  <c r="H14" i="12"/>
  <c r="I14" i="12" s="1"/>
  <c r="H15" i="12"/>
  <c r="I15" i="12" s="1"/>
  <c r="H16" i="12"/>
  <c r="I16" i="12" s="1"/>
  <c r="H17" i="12"/>
  <c r="I17" i="12" s="1"/>
  <c r="H18" i="12"/>
  <c r="I18" i="12" s="1"/>
  <c r="H19" i="12"/>
  <c r="I19" i="12" s="1"/>
  <c r="H20" i="12"/>
  <c r="I20" i="12" s="1"/>
  <c r="H21" i="12"/>
  <c r="I21" i="12" s="1"/>
  <c r="H22" i="12"/>
  <c r="I22" i="12" s="1"/>
  <c r="H23" i="12"/>
  <c r="I23" i="12" s="1"/>
  <c r="H24" i="12"/>
  <c r="I24" i="12" s="1"/>
  <c r="H25" i="12"/>
  <c r="I25" i="12" s="1"/>
  <c r="H26" i="12"/>
  <c r="I26" i="12" s="1"/>
  <c r="H27" i="12"/>
  <c r="I27" i="12" s="1"/>
  <c r="H28" i="12"/>
  <c r="I28" i="12" s="1"/>
  <c r="H29" i="12"/>
  <c r="I29" i="12" s="1"/>
  <c r="H30" i="12"/>
  <c r="I30" i="12" s="1"/>
  <c r="H31" i="12"/>
  <c r="I31" i="12" s="1"/>
  <c r="H32" i="12"/>
  <c r="I32" i="12" s="1"/>
  <c r="H33" i="12"/>
  <c r="I33" i="12" s="1"/>
  <c r="H34" i="12"/>
  <c r="I34" i="12" s="1"/>
  <c r="H35" i="12"/>
  <c r="I35" i="12" s="1"/>
  <c r="H36" i="12"/>
  <c r="I36" i="12" s="1"/>
  <c r="H37" i="12"/>
  <c r="I37" i="12" s="1"/>
  <c r="H38" i="12"/>
  <c r="I38" i="12" s="1"/>
  <c r="H39" i="12"/>
  <c r="I39" i="12" s="1"/>
  <c r="H40" i="12"/>
  <c r="I40" i="12" s="1"/>
  <c r="J40" i="12" s="1"/>
  <c r="H41" i="12"/>
  <c r="I41" i="12" s="1"/>
  <c r="H42" i="12"/>
  <c r="I42" i="12" s="1"/>
  <c r="H7" i="12"/>
  <c r="I7" i="12" s="1"/>
  <c r="H6" i="12"/>
  <c r="D42" i="11"/>
  <c r="D36" i="11"/>
  <c r="D37" i="11"/>
  <c r="D38" i="11"/>
  <c r="D39" i="11"/>
  <c r="D40" i="11"/>
  <c r="D41" i="11"/>
  <c r="D25" i="11"/>
  <c r="D26" i="11"/>
  <c r="D27" i="11"/>
  <c r="D28" i="11"/>
  <c r="D29" i="11"/>
  <c r="D30" i="11"/>
  <c r="D31" i="11"/>
  <c r="D32" i="11"/>
  <c r="D33" i="11"/>
  <c r="D34" i="11"/>
  <c r="D35" i="11"/>
  <c r="D7" i="11"/>
  <c r="D8" i="11"/>
  <c r="D9" i="11"/>
  <c r="D10" i="11"/>
  <c r="D11" i="11"/>
  <c r="D12" i="11"/>
  <c r="D13" i="11"/>
  <c r="D14" i="11"/>
  <c r="D15" i="11"/>
  <c r="D16" i="11"/>
  <c r="D17" i="11"/>
  <c r="D18" i="11"/>
  <c r="D19" i="11"/>
  <c r="D6" i="11"/>
  <c r="D5" i="11"/>
  <c r="I69" i="6"/>
  <c r="F102" i="6" l="1"/>
  <c r="F7" i="12" l="1"/>
  <c r="L43" i="12"/>
  <c r="L8" i="12"/>
  <c r="L9" i="12"/>
  <c r="L10" i="12"/>
  <c r="L11" i="12"/>
  <c r="L12" i="12"/>
  <c r="L13" i="12"/>
  <c r="L14" i="12"/>
  <c r="L15" i="12"/>
  <c r="L16" i="12"/>
  <c r="L17" i="12"/>
  <c r="L18" i="12"/>
  <c r="L19" i="12"/>
  <c r="L20" i="12"/>
  <c r="L21" i="12"/>
  <c r="L22" i="12"/>
  <c r="L23" i="12"/>
  <c r="L24" i="12"/>
  <c r="L25" i="12"/>
  <c r="L26" i="12"/>
  <c r="L27" i="12"/>
  <c r="L28" i="12"/>
  <c r="L29" i="12"/>
  <c r="L30" i="12"/>
  <c r="L31" i="12"/>
  <c r="L32" i="12"/>
  <c r="L33" i="12"/>
  <c r="L34" i="12"/>
  <c r="L35" i="12"/>
  <c r="L36" i="12"/>
  <c r="L37" i="12"/>
  <c r="L38" i="12"/>
  <c r="L39" i="12"/>
  <c r="L40" i="12"/>
  <c r="L41" i="12"/>
  <c r="L42" i="12"/>
  <c r="L7" i="12"/>
  <c r="L6" i="12"/>
  <c r="F41" i="10"/>
  <c r="C42" i="10"/>
  <c r="C37" i="10"/>
  <c r="C38" i="10"/>
  <c r="C39" i="10"/>
  <c r="C40" i="10"/>
  <c r="C41" i="10"/>
  <c r="C25" i="10"/>
  <c r="C26" i="10"/>
  <c r="C27" i="10"/>
  <c r="C28" i="10"/>
  <c r="C29" i="10"/>
  <c r="C30" i="10"/>
  <c r="C31" i="10"/>
  <c r="C32" i="10"/>
  <c r="C33" i="10"/>
  <c r="C34" i="10"/>
  <c r="C35" i="10"/>
  <c r="C36" i="10"/>
  <c r="C7" i="10"/>
  <c r="C8" i="10"/>
  <c r="C9" i="10"/>
  <c r="C10" i="10"/>
  <c r="C11" i="10"/>
  <c r="C12" i="10"/>
  <c r="C13" i="10"/>
  <c r="C14" i="10"/>
  <c r="C15" i="10"/>
  <c r="C16" i="10"/>
  <c r="C17" i="10"/>
  <c r="C18" i="10"/>
  <c r="C19" i="10"/>
  <c r="C20" i="10"/>
  <c r="C21" i="10"/>
  <c r="C22" i="10"/>
  <c r="C23" i="10"/>
  <c r="C24" i="10"/>
  <c r="C6" i="10"/>
  <c r="C5" i="10"/>
  <c r="D42" i="10"/>
  <c r="D7" i="10"/>
  <c r="D8" i="10"/>
  <c r="D9" i="10"/>
  <c r="D10" i="10"/>
  <c r="D11" i="10"/>
  <c r="D12" i="10"/>
  <c r="D13" i="10"/>
  <c r="D14" i="10"/>
  <c r="D15" i="10"/>
  <c r="D16" i="10"/>
  <c r="D17" i="10"/>
  <c r="D18" i="10"/>
  <c r="D19" i="10"/>
  <c r="D20" i="10"/>
  <c r="D21" i="10"/>
  <c r="D22" i="10"/>
  <c r="D23" i="10"/>
  <c r="D24" i="10"/>
  <c r="D25" i="10"/>
  <c r="D26" i="10"/>
  <c r="D27" i="10"/>
  <c r="D28" i="10"/>
  <c r="D29" i="10"/>
  <c r="D30" i="10"/>
  <c r="D31" i="10"/>
  <c r="D32" i="10"/>
  <c r="D33" i="10"/>
  <c r="D34" i="10"/>
  <c r="D35" i="10"/>
  <c r="D36" i="10"/>
  <c r="D37" i="10"/>
  <c r="D38" i="10"/>
  <c r="D39" i="10"/>
  <c r="D40" i="10"/>
  <c r="D41" i="10"/>
  <c r="D6" i="10"/>
  <c r="E6" i="10" s="1"/>
  <c r="D5" i="10"/>
  <c r="C6" i="11"/>
  <c r="C5" i="11"/>
  <c r="M8" i="12" l="1"/>
  <c r="M9" i="12"/>
  <c r="M10" i="12"/>
  <c r="M11" i="12"/>
  <c r="M12" i="12"/>
  <c r="M13" i="12"/>
  <c r="M14" i="12"/>
  <c r="M15" i="12"/>
  <c r="M16" i="12"/>
  <c r="M17" i="12"/>
  <c r="M18" i="12"/>
  <c r="M19" i="12"/>
  <c r="M20" i="12"/>
  <c r="M21" i="12"/>
  <c r="M22" i="12"/>
  <c r="M23" i="12"/>
  <c r="M24" i="12"/>
  <c r="M25" i="12"/>
  <c r="M26" i="12"/>
  <c r="M27" i="12"/>
  <c r="M28" i="12"/>
  <c r="M29" i="12"/>
  <c r="M30" i="12"/>
  <c r="M31" i="12"/>
  <c r="M32" i="12"/>
  <c r="M33" i="12"/>
  <c r="M34" i="12"/>
  <c r="M35" i="12"/>
  <c r="M36" i="12"/>
  <c r="M37" i="12"/>
  <c r="M38" i="12"/>
  <c r="M39" i="12"/>
  <c r="M40" i="12"/>
  <c r="M41" i="12"/>
  <c r="M42" i="12"/>
  <c r="M43" i="12"/>
  <c r="J8" i="12"/>
  <c r="J9" i="12"/>
  <c r="J10" i="12"/>
  <c r="J11" i="12"/>
  <c r="J12" i="12"/>
  <c r="J13" i="12"/>
  <c r="J14" i="12"/>
  <c r="J15" i="12"/>
  <c r="J16" i="12"/>
  <c r="J17" i="12"/>
  <c r="J18" i="12"/>
  <c r="J19" i="12"/>
  <c r="J20" i="12"/>
  <c r="J21" i="12"/>
  <c r="J22" i="12"/>
  <c r="J23" i="12"/>
  <c r="J24" i="12"/>
  <c r="J25" i="12"/>
  <c r="J26" i="12"/>
  <c r="J27" i="12"/>
  <c r="J28" i="12"/>
  <c r="J29" i="12"/>
  <c r="J30" i="12"/>
  <c r="J31" i="12"/>
  <c r="J32" i="12"/>
  <c r="J33" i="12"/>
  <c r="J34" i="12"/>
  <c r="J35" i="12"/>
  <c r="J36" i="12"/>
  <c r="J37" i="12"/>
  <c r="J38" i="12"/>
  <c r="J39" i="12"/>
  <c r="J41" i="12"/>
  <c r="J42" i="12"/>
  <c r="M7" i="12"/>
  <c r="J7" i="12"/>
  <c r="E7" i="12"/>
  <c r="F113" i="6"/>
  <c r="F69" i="6"/>
  <c r="F12" i="6"/>
  <c r="F36" i="6" s="1"/>
  <c r="D12" i="6" l="1"/>
  <c r="D36" i="6" l="1"/>
  <c r="D113" i="6"/>
  <c r="D102" i="6"/>
  <c r="D74" i="6"/>
  <c r="D69" i="6"/>
  <c r="D76" i="6" l="1"/>
  <c r="D78" i="6" s="1"/>
  <c r="D104" i="6" l="1"/>
  <c r="Y102" i="6"/>
  <c r="Y69" i="6"/>
  <c r="E43" i="12"/>
  <c r="F43" i="12" s="1"/>
  <c r="E42" i="12"/>
  <c r="F42" i="12" s="1"/>
  <c r="E41" i="12"/>
  <c r="F41" i="12" s="1"/>
  <c r="E40" i="12"/>
  <c r="F40" i="12" s="1"/>
  <c r="E39" i="12"/>
  <c r="F39" i="12" s="1"/>
  <c r="E38" i="12"/>
  <c r="F38" i="12" s="1"/>
  <c r="E37" i="12"/>
  <c r="F37" i="12" s="1"/>
  <c r="E36" i="12"/>
  <c r="F36" i="12" s="1"/>
  <c r="E35" i="12"/>
  <c r="F35" i="12" s="1"/>
  <c r="E34" i="12"/>
  <c r="F34" i="12" s="1"/>
  <c r="E33" i="12"/>
  <c r="F33" i="12" s="1"/>
  <c r="E32" i="12"/>
  <c r="F32" i="12" s="1"/>
  <c r="E31" i="12"/>
  <c r="F31" i="12" s="1"/>
  <c r="E30" i="12"/>
  <c r="F30" i="12" s="1"/>
  <c r="E29" i="12"/>
  <c r="F29" i="12" s="1"/>
  <c r="E28" i="12"/>
  <c r="F28" i="12" s="1"/>
  <c r="E27" i="12"/>
  <c r="F27" i="12" s="1"/>
  <c r="E26" i="12"/>
  <c r="F26" i="12" s="1"/>
  <c r="E25" i="12"/>
  <c r="F25" i="12" s="1"/>
  <c r="E24" i="12"/>
  <c r="F24" i="12" s="1"/>
  <c r="E23" i="12"/>
  <c r="F23" i="12" s="1"/>
  <c r="E22" i="12"/>
  <c r="F22" i="12" s="1"/>
  <c r="E21" i="12"/>
  <c r="F21" i="12" s="1"/>
  <c r="E20" i="12"/>
  <c r="F20" i="12" s="1"/>
  <c r="E19" i="12"/>
  <c r="F19" i="12" s="1"/>
  <c r="E18" i="12"/>
  <c r="F18" i="12" s="1"/>
  <c r="E17" i="12"/>
  <c r="F17" i="12" s="1"/>
  <c r="E16" i="12"/>
  <c r="F16" i="12" s="1"/>
  <c r="E15" i="12"/>
  <c r="F15" i="12" s="1"/>
  <c r="E14" i="12"/>
  <c r="F14" i="12" s="1"/>
  <c r="E13" i="12"/>
  <c r="F13" i="12" s="1"/>
  <c r="E12" i="12"/>
  <c r="F12" i="12" s="1"/>
  <c r="E11" i="12"/>
  <c r="F11" i="12" s="1"/>
  <c r="E10" i="12"/>
  <c r="F10" i="12" s="1"/>
  <c r="E9" i="12"/>
  <c r="F9" i="12" s="1"/>
  <c r="E8" i="12"/>
  <c r="F8" i="12" s="1"/>
  <c r="E6" i="11" l="1"/>
  <c r="F6" i="11" s="1"/>
  <c r="C42" i="11"/>
  <c r="C7" i="11"/>
  <c r="C8" i="11"/>
  <c r="C9" i="11"/>
  <c r="C10" i="11"/>
  <c r="C11" i="11"/>
  <c r="C12" i="11"/>
  <c r="C13" i="11"/>
  <c r="C14" i="11"/>
  <c r="C15" i="11"/>
  <c r="C16" i="11"/>
  <c r="C17" i="11"/>
  <c r="C18" i="11"/>
  <c r="C19" i="11"/>
  <c r="C20" i="11"/>
  <c r="C21" i="11"/>
  <c r="C22" i="11"/>
  <c r="C23" i="11"/>
  <c r="C24" i="11"/>
  <c r="C25" i="11"/>
  <c r="C26" i="11"/>
  <c r="C27" i="11"/>
  <c r="C28" i="11"/>
  <c r="C29" i="11"/>
  <c r="C30" i="11"/>
  <c r="C31" i="11"/>
  <c r="C32" i="11"/>
  <c r="C33" i="11"/>
  <c r="C34" i="11"/>
  <c r="C35" i="11"/>
  <c r="C36" i="11"/>
  <c r="C37" i="11"/>
  <c r="C38" i="11"/>
  <c r="C39" i="11"/>
  <c r="C40" i="11"/>
  <c r="C41" i="11"/>
  <c r="E42" i="11"/>
  <c r="F42" i="11" s="1"/>
  <c r="E41" i="11"/>
  <c r="F41" i="11" s="1"/>
  <c r="E40" i="11"/>
  <c r="F40" i="11" s="1"/>
  <c r="E39" i="11"/>
  <c r="F39" i="11" s="1"/>
  <c r="E38" i="11"/>
  <c r="F38" i="11" s="1"/>
  <c r="E37" i="11"/>
  <c r="F37" i="11" s="1"/>
  <c r="E36" i="11"/>
  <c r="F36" i="11" s="1"/>
  <c r="E35" i="11"/>
  <c r="F35" i="11" s="1"/>
  <c r="E34" i="11"/>
  <c r="F34" i="11" s="1"/>
  <c r="E33" i="11"/>
  <c r="F33" i="11" s="1"/>
  <c r="E32" i="11"/>
  <c r="F32" i="11" s="1"/>
  <c r="E31" i="11"/>
  <c r="F31" i="11" s="1"/>
  <c r="F30" i="11"/>
  <c r="E29" i="11"/>
  <c r="F29" i="11" s="1"/>
  <c r="E28" i="11"/>
  <c r="F28" i="11" s="1"/>
  <c r="E27" i="11"/>
  <c r="F27" i="11" s="1"/>
  <c r="E26" i="11"/>
  <c r="F26" i="11" s="1"/>
  <c r="E25" i="11"/>
  <c r="F25" i="11" s="1"/>
  <c r="E24" i="11"/>
  <c r="F24" i="11" s="1"/>
  <c r="E23" i="11"/>
  <c r="F23" i="11" s="1"/>
  <c r="E22" i="11"/>
  <c r="F22" i="11" s="1"/>
  <c r="E21" i="11"/>
  <c r="F21" i="11" s="1"/>
  <c r="E20" i="11"/>
  <c r="F20" i="11" s="1"/>
  <c r="E19" i="11"/>
  <c r="F19" i="11" s="1"/>
  <c r="E18" i="11"/>
  <c r="F18" i="11" s="1"/>
  <c r="E17" i="11"/>
  <c r="F17" i="11" s="1"/>
  <c r="E16" i="11"/>
  <c r="F16" i="11" s="1"/>
  <c r="E15" i="11"/>
  <c r="F15" i="11" s="1"/>
  <c r="E14" i="11"/>
  <c r="F14" i="11" s="1"/>
  <c r="E13" i="11"/>
  <c r="F13" i="11" s="1"/>
  <c r="E12" i="11"/>
  <c r="F12" i="11" s="1"/>
  <c r="E11" i="11"/>
  <c r="F11" i="11" s="1"/>
  <c r="E10" i="11"/>
  <c r="F10" i="11" s="1"/>
  <c r="E9" i="11"/>
  <c r="F9" i="11" s="1"/>
  <c r="E8" i="11"/>
  <c r="F8" i="11" s="1"/>
  <c r="E7" i="11"/>
  <c r="F7" i="11" s="1"/>
  <c r="Y113" i="6"/>
  <c r="Y36" i="6"/>
  <c r="I102" i="6" l="1"/>
  <c r="I74" i="6"/>
  <c r="E42" i="10" l="1"/>
  <c r="F42" i="10" s="1"/>
  <c r="E41" i="10"/>
  <c r="E40" i="10"/>
  <c r="F40" i="10" s="1"/>
  <c r="E39" i="10"/>
  <c r="F39" i="10" s="1"/>
  <c r="E38" i="10"/>
  <c r="F38" i="10" s="1"/>
  <c r="E37" i="10"/>
  <c r="F37" i="10" s="1"/>
  <c r="E36" i="10"/>
  <c r="F36" i="10" s="1"/>
  <c r="E35" i="10"/>
  <c r="F35" i="10" s="1"/>
  <c r="E34" i="10"/>
  <c r="F34" i="10" s="1"/>
  <c r="E33" i="10"/>
  <c r="F33" i="10" s="1"/>
  <c r="E32" i="10"/>
  <c r="F32" i="10" s="1"/>
  <c r="E31" i="10"/>
  <c r="F31" i="10" s="1"/>
  <c r="E30" i="10"/>
  <c r="F30" i="10" s="1"/>
  <c r="E29" i="10"/>
  <c r="F29" i="10" s="1"/>
  <c r="E28" i="10"/>
  <c r="F28" i="10" s="1"/>
  <c r="E27" i="10"/>
  <c r="F27" i="10" s="1"/>
  <c r="E26" i="10"/>
  <c r="F26" i="10" s="1"/>
  <c r="E25" i="10"/>
  <c r="F25" i="10" s="1"/>
  <c r="E24" i="10"/>
  <c r="F24" i="10" s="1"/>
  <c r="E23" i="10"/>
  <c r="F23" i="10" s="1"/>
  <c r="E22" i="10"/>
  <c r="F22" i="10" s="1"/>
  <c r="E21" i="10"/>
  <c r="F21" i="10" s="1"/>
  <c r="E20" i="10"/>
  <c r="F20" i="10" s="1"/>
  <c r="E19" i="10"/>
  <c r="F19" i="10" s="1"/>
  <c r="E18" i="10"/>
  <c r="F18" i="10" s="1"/>
  <c r="E17" i="10"/>
  <c r="F17" i="10" s="1"/>
  <c r="E16" i="10"/>
  <c r="F16" i="10" s="1"/>
  <c r="E14" i="10"/>
  <c r="F14" i="10" s="1"/>
  <c r="E13" i="10"/>
  <c r="F13" i="10" s="1"/>
  <c r="E12" i="10"/>
  <c r="F12" i="10" s="1"/>
  <c r="E11" i="10"/>
  <c r="F11" i="10" s="1"/>
  <c r="E10" i="10"/>
  <c r="F10" i="10" s="1"/>
  <c r="E9" i="10"/>
  <c r="F9" i="10" s="1"/>
  <c r="E8" i="10"/>
  <c r="F8" i="10" s="1"/>
  <c r="E7" i="10"/>
  <c r="F7" i="10" s="1"/>
  <c r="F6" i="10"/>
  <c r="E15" i="10" l="1"/>
  <c r="F15" i="10" s="1"/>
  <c r="I113" i="6"/>
  <c r="I36" i="6"/>
  <c r="F74" i="6"/>
  <c r="F76" i="6" s="1"/>
  <c r="I76" i="6" l="1"/>
  <c r="I78" i="6" s="1"/>
  <c r="I115" i="6" s="1"/>
  <c r="E42" i="9"/>
  <c r="F42" i="9" s="1"/>
  <c r="E41" i="9"/>
  <c r="F41" i="9" s="1"/>
  <c r="E40" i="9"/>
  <c r="F40" i="9" s="1"/>
  <c r="E39" i="9"/>
  <c r="F39" i="9" s="1"/>
  <c r="E38" i="9"/>
  <c r="F38" i="9" s="1"/>
  <c r="E37" i="9"/>
  <c r="F37" i="9" s="1"/>
  <c r="E36" i="9"/>
  <c r="F36" i="9" s="1"/>
  <c r="E35" i="9"/>
  <c r="F35" i="9" s="1"/>
  <c r="E34" i="9"/>
  <c r="F34" i="9" s="1"/>
  <c r="E33" i="9"/>
  <c r="F33" i="9" s="1"/>
  <c r="E32" i="9"/>
  <c r="F32" i="9" s="1"/>
  <c r="E31" i="9"/>
  <c r="F31" i="9" s="1"/>
  <c r="E30" i="9"/>
  <c r="F30" i="9" s="1"/>
  <c r="E29" i="9"/>
  <c r="F29" i="9" s="1"/>
  <c r="E28" i="9"/>
  <c r="F28" i="9" s="1"/>
  <c r="E27" i="9"/>
  <c r="F27" i="9" s="1"/>
  <c r="E26" i="9"/>
  <c r="F26" i="9" s="1"/>
  <c r="E25" i="9"/>
  <c r="F25" i="9" s="1"/>
  <c r="E24" i="9"/>
  <c r="F24" i="9" s="1"/>
  <c r="E23" i="9"/>
  <c r="F23" i="9" s="1"/>
  <c r="E22" i="9"/>
  <c r="F22" i="9" s="1"/>
  <c r="E21" i="9"/>
  <c r="F21" i="9" s="1"/>
  <c r="E20" i="9"/>
  <c r="F20" i="9" s="1"/>
  <c r="E19" i="9"/>
  <c r="F19" i="9" s="1"/>
  <c r="E18" i="9"/>
  <c r="F18" i="9" s="1"/>
  <c r="E17" i="9"/>
  <c r="F17" i="9" s="1"/>
  <c r="E16" i="9"/>
  <c r="F16" i="9" s="1"/>
  <c r="E15" i="9"/>
  <c r="F15" i="9" s="1"/>
  <c r="E14" i="9"/>
  <c r="F14" i="9" s="1"/>
  <c r="E13" i="9"/>
  <c r="F13" i="9" s="1"/>
  <c r="E12" i="9"/>
  <c r="F12" i="9" s="1"/>
  <c r="E11" i="9"/>
  <c r="F11" i="9" s="1"/>
  <c r="E10" i="9"/>
  <c r="F10" i="9" s="1"/>
  <c r="E9" i="9"/>
  <c r="F9" i="9" s="1"/>
  <c r="E8" i="9"/>
  <c r="F8" i="9" s="1"/>
  <c r="E7" i="9"/>
  <c r="F7" i="9" s="1"/>
  <c r="E6" i="9"/>
  <c r="F6" i="9" s="1"/>
  <c r="AB102" i="6"/>
  <c r="K113" i="6"/>
  <c r="L113" i="6"/>
  <c r="M113" i="6"/>
  <c r="N113" i="6"/>
  <c r="O113" i="6"/>
  <c r="P113" i="6"/>
  <c r="Q113" i="6"/>
  <c r="R113" i="6"/>
  <c r="S113" i="6"/>
  <c r="T113" i="6"/>
  <c r="U113" i="6"/>
  <c r="V113" i="6"/>
  <c r="W113" i="6"/>
  <c r="AB74" i="6"/>
  <c r="AB69" i="6"/>
  <c r="Y74" i="6"/>
  <c r="Y76" i="6" s="1"/>
  <c r="Y78" i="6" s="1"/>
  <c r="K69" i="6"/>
  <c r="L69" i="6"/>
  <c r="M69" i="6"/>
  <c r="N69" i="6"/>
  <c r="O69" i="6"/>
  <c r="P69" i="6"/>
  <c r="Q69" i="6"/>
  <c r="R69" i="6"/>
  <c r="S69" i="6"/>
  <c r="T69" i="6"/>
  <c r="U69" i="6"/>
  <c r="V69" i="6"/>
  <c r="W69" i="6"/>
  <c r="AB36" i="6"/>
  <c r="T74" i="6"/>
  <c r="T36" i="6"/>
  <c r="R74" i="6"/>
  <c r="R36" i="6"/>
  <c r="Y115" i="6" l="1"/>
  <c r="Y104" i="6"/>
  <c r="I104" i="6"/>
  <c r="AB76" i="6"/>
  <c r="AB78" i="6" s="1"/>
  <c r="AB115" i="6" s="1"/>
  <c r="T76" i="6"/>
  <c r="T78" i="6" s="1"/>
  <c r="R76" i="6"/>
  <c r="R78" i="6" s="1"/>
  <c r="F78" i="6"/>
  <c r="F115" i="6" l="1"/>
  <c r="F104" i="6"/>
</calcChain>
</file>

<file path=xl/sharedStrings.xml><?xml version="1.0" encoding="utf-8"?>
<sst xmlns="http://schemas.openxmlformats.org/spreadsheetml/2006/main" count="330" uniqueCount="200">
  <si>
    <t>State Board of Education</t>
  </si>
  <si>
    <t>Governor</t>
  </si>
  <si>
    <t>Average Daily Membership Adjustment</t>
  </si>
  <si>
    <t>Average Salary Adjustment</t>
  </si>
  <si>
    <t>SPSF Adjustments</t>
  </si>
  <si>
    <t>Dept of Public Instruction</t>
  </si>
  <si>
    <t>DPI Adjustments</t>
  </si>
  <si>
    <t>Education Support Organizations</t>
  </si>
  <si>
    <t>ESO Adjustments</t>
  </si>
  <si>
    <t>Total Expansion/Reduction</t>
  </si>
  <si>
    <t>Total  Requirements</t>
  </si>
  <si>
    <t>Ending Appropriated Budget</t>
  </si>
  <si>
    <t>Health Benefit</t>
  </si>
  <si>
    <t>House</t>
  </si>
  <si>
    <t>R</t>
  </si>
  <si>
    <t>R= Recurring/ NR= Nonrecurring</t>
  </si>
  <si>
    <t>State Public School Fund - Expansion</t>
  </si>
  <si>
    <t>State Public School Fund - Continuation</t>
  </si>
  <si>
    <t>NR</t>
  </si>
  <si>
    <t>See separate tab</t>
  </si>
  <si>
    <t>Salary Increase</t>
  </si>
  <si>
    <t>Conference</t>
  </si>
  <si>
    <t>Proposed          Final 2013-14</t>
  </si>
  <si>
    <t>Beginning Appropriated Budget (Base)</t>
  </si>
  <si>
    <t>Retirement Rate</t>
  </si>
  <si>
    <t>FINAL</t>
  </si>
  <si>
    <t>Reserve for Salaries &amp; Benefits</t>
  </si>
  <si>
    <t>Reserves for Salary and Benefit Adjustments</t>
  </si>
  <si>
    <t>Senate</t>
  </si>
  <si>
    <t>Health</t>
  </si>
  <si>
    <t>Non certified and central office</t>
  </si>
  <si>
    <t>15.67%</t>
  </si>
  <si>
    <t>Retirement</t>
  </si>
  <si>
    <t>Retirement - LEA</t>
  </si>
  <si>
    <t>Retirement DPI</t>
  </si>
  <si>
    <t>Health DPI</t>
  </si>
  <si>
    <t>Health LEA</t>
  </si>
  <si>
    <t>Teachers at the top of the scale receive the higher of the salary schedule or the 2014-15 salary plus bonus plus 2%</t>
  </si>
  <si>
    <t>9.1(f)</t>
  </si>
  <si>
    <t>30.9A</t>
  </si>
  <si>
    <t>All full time permanent employees of the LEA on July 1, 2015  will receive 5 days annual leave.  This leave shall remain until used.</t>
  </si>
  <si>
    <t>House only</t>
  </si>
  <si>
    <t>BENEFITS</t>
  </si>
  <si>
    <t>Salary and Benefits</t>
  </si>
  <si>
    <t>State Agency Teachers-residential schools</t>
  </si>
  <si>
    <t>State Agency SBA-residential schools</t>
  </si>
  <si>
    <t>(3)</t>
  </si>
  <si>
    <t>House only Not in Final</t>
  </si>
  <si>
    <t>Instructional Supplies</t>
  </si>
  <si>
    <t xml:space="preserve">Governors Proposed Teacher and Instructional Support Compensation </t>
  </si>
  <si>
    <t>Increase to Salary Schedule</t>
  </si>
  <si>
    <t>Years</t>
  </si>
  <si>
    <t>increase with Step</t>
  </si>
  <si>
    <t>Teachers and Instructional Support</t>
  </si>
  <si>
    <t>School Based Administrators</t>
  </si>
  <si>
    <t>% increase with Step</t>
  </si>
  <si>
    <t>Bonus</t>
  </si>
  <si>
    <t>Step</t>
  </si>
  <si>
    <t>Teachers</t>
  </si>
  <si>
    <t xml:space="preserve">    Educators Teachers-salary increase</t>
  </si>
  <si>
    <t xml:space="preserve">   Non-Certified and Central Office Staff -bonus</t>
  </si>
  <si>
    <t>Total Receipts Support</t>
  </si>
  <si>
    <t>Total Expansion + Salary &amp; Benefits Requirements</t>
  </si>
  <si>
    <t xml:space="preserve">Other items affecting the K-12 Education </t>
  </si>
  <si>
    <t>In UNC Budget</t>
  </si>
  <si>
    <t>Special Education student Scholarship</t>
  </si>
  <si>
    <t>(1) Items funded by Receipts</t>
  </si>
  <si>
    <t>Textbook and Digital Materials</t>
  </si>
  <si>
    <t>N</t>
  </si>
  <si>
    <t xml:space="preserve">House Proposed Teacher and Instructional Support Compensation </t>
  </si>
  <si>
    <t>$500</t>
  </si>
  <si>
    <t>DPI Personnel-Sal Increase</t>
  </si>
  <si>
    <t>DPI Personnel-Bonus</t>
  </si>
  <si>
    <t>Increase</t>
  </si>
  <si>
    <t>Central Office</t>
  </si>
  <si>
    <t>2017-18 Proposed Salary Schedule</t>
  </si>
  <si>
    <t>Current</t>
  </si>
  <si>
    <t>Governor Proposal</t>
  </si>
  <si>
    <t>House Proposal</t>
  </si>
  <si>
    <t>Senate Proposal</t>
  </si>
  <si>
    <t>Bonuses:</t>
  </si>
  <si>
    <t xml:space="preserve">Senate Proposed Teacher and Instructional Support Compensation </t>
  </si>
  <si>
    <t>Comparison of Proposed Teacher and Instructional Support Salary Schedules</t>
  </si>
  <si>
    <t>Home Base</t>
  </si>
  <si>
    <t>Residential Schools</t>
  </si>
  <si>
    <t>FY 2017-18 Budget Comparison</t>
  </si>
  <si>
    <t xml:space="preserve">updated </t>
  </si>
  <si>
    <t>School Based Personnel</t>
  </si>
  <si>
    <t>Digital Learning Prof development</t>
  </si>
  <si>
    <t>Transforming low Performing Schools</t>
  </si>
  <si>
    <t>Whole School Whole Child Whole Community</t>
  </si>
  <si>
    <t>Troops to Teachers</t>
  </si>
  <si>
    <t>Charter School Oversight</t>
  </si>
  <si>
    <t>Governors School</t>
  </si>
  <si>
    <t>School Risk Management Tip Line</t>
  </si>
  <si>
    <t>State Board Room Upgrade</t>
  </si>
  <si>
    <t>Lottery- School Based Personnel</t>
  </si>
  <si>
    <t>Lottery-Textbook and Digital Materials</t>
  </si>
  <si>
    <t>Lottery- Tchr Compensation Model Pilot</t>
  </si>
  <si>
    <t>Civil Penalties- ADM Adjustment</t>
  </si>
  <si>
    <t>Lottery Textbook and Digital Materials</t>
  </si>
  <si>
    <t>2% or $800 (higher of)</t>
  </si>
  <si>
    <t xml:space="preserve">Average increase </t>
  </si>
  <si>
    <t>5%</t>
  </si>
  <si>
    <t>NA</t>
  </si>
  <si>
    <t>6.5%</t>
  </si>
  <si>
    <t>2017-2018 Current "A" Salary Schedule</t>
  </si>
  <si>
    <t>2018-19 Proposed Salary Schedule</t>
  </si>
  <si>
    <t>2017-18</t>
  </si>
  <si>
    <t>2016-17 Current "A" Salary Schedule</t>
  </si>
  <si>
    <t>2017-18 Proposed Bonus(1)</t>
  </si>
  <si>
    <t>SBE Legal personnel for SB867 (not ratified)</t>
  </si>
  <si>
    <t>Advanced Tchr Compensation Model Pilot</t>
  </si>
  <si>
    <t>May 10 2017</t>
  </si>
  <si>
    <t>Small County Supplemental Funding</t>
  </si>
  <si>
    <t>Legal Fees - Office of Superintendent</t>
  </si>
  <si>
    <t>Professional Educator Preparation positions</t>
  </si>
  <si>
    <t>NCCAT</t>
  </si>
  <si>
    <t>Eliminate filled Research Associate - receipts</t>
  </si>
  <si>
    <t>Eliminate filled Digital Learning Plan Project coordinator</t>
  </si>
  <si>
    <t>Eliminate filled Dir. External Meetings an Special Projects</t>
  </si>
  <si>
    <t>*  Dir of SBE Operations</t>
  </si>
  <si>
    <t>*  Legislative &amp; Community Affairs Director</t>
  </si>
  <si>
    <t>*  Legislative Specialist</t>
  </si>
  <si>
    <t>*  Assoc State School Superientdent</t>
  </si>
  <si>
    <t>State Public School Fund F&amp;F receipts</t>
  </si>
  <si>
    <t>NC Education Endowment Fund</t>
  </si>
  <si>
    <t>Transfer Cash Balance in the NC Education Endow Fund</t>
  </si>
  <si>
    <t>Eastern NC STEM</t>
  </si>
  <si>
    <t>New Teacher Support Program</t>
  </si>
  <si>
    <t>Future Teachers of NC</t>
  </si>
  <si>
    <t>Teaching Fellows - STEM/EC Transfer from NC Endowment</t>
  </si>
  <si>
    <t>Other</t>
  </si>
  <si>
    <t>Additional Steps for NC graduates with high test scores teaching in Low Performing schools, STEM or EC areas</t>
  </si>
  <si>
    <t>NC Teacher Graduates</t>
  </si>
  <si>
    <t>1.5% or $750 (higher of)</t>
  </si>
  <si>
    <t>Senate Principal Schedule</t>
  </si>
  <si>
    <t>Base</t>
  </si>
  <si>
    <t>Eliminates Schedule -See Tab  "Senate_Principal"</t>
  </si>
  <si>
    <t>ADM</t>
  </si>
  <si>
    <t>Met Growth</t>
  </si>
  <si>
    <t>Exceeded Growth</t>
  </si>
  <si>
    <t>0-400</t>
  </si>
  <si>
    <t>401-700</t>
  </si>
  <si>
    <t>1,301</t>
  </si>
  <si>
    <t>701-1,000</t>
  </si>
  <si>
    <t>1,001-1,300</t>
  </si>
  <si>
    <t xml:space="preserve">ADM </t>
  </si>
  <si>
    <t>Current year</t>
  </si>
  <si>
    <t>Growth</t>
  </si>
  <si>
    <t>If the school(s) growth scores show exceeded expected growth in at least 2 of the last 3 years</t>
  </si>
  <si>
    <t xml:space="preserve">If the school(s) growth scores show met expected growth in at least 2 of the last 3 years  </t>
  </si>
  <si>
    <t>OR</t>
  </si>
  <si>
    <t>the school(s) met expected growth in at least one of the last 3 years and exceeded growth in one of the last 3 years</t>
  </si>
  <si>
    <t xml:space="preserve">Based on each school the principal supervised for 2 of the last 3 years </t>
  </si>
  <si>
    <t xml:space="preserve">Principals are no longer eligible for longevity </t>
  </si>
  <si>
    <t>Definitions</t>
  </si>
  <si>
    <t>Longevity</t>
  </si>
  <si>
    <t>Top 5%</t>
  </si>
  <si>
    <t>Top 10%</t>
  </si>
  <si>
    <t>Top 15%</t>
  </si>
  <si>
    <t>Top 20%</t>
  </si>
  <si>
    <t>Top 50%</t>
  </si>
  <si>
    <t>Principal receives the higest award earned</t>
  </si>
  <si>
    <t>Bonus 1</t>
  </si>
  <si>
    <t>Bonus 2</t>
  </si>
  <si>
    <t>Greater of</t>
  </si>
  <si>
    <t>if the school was a D or F school in 2015-16</t>
  </si>
  <si>
    <t>a)</t>
  </si>
  <si>
    <t>b)</t>
  </si>
  <si>
    <t>Bonuses are not subject to TSERS</t>
  </si>
  <si>
    <t>Bonuses to be paid by October 31, 2017</t>
  </si>
  <si>
    <t>Assistant Principals</t>
  </si>
  <si>
    <t>Teacher A + 13%</t>
  </si>
  <si>
    <t>Hold Harmless</t>
  </si>
  <si>
    <t>To principals at schools that did not exceed growth in 2015-16 and exceeded growth in 2016-17</t>
  </si>
  <si>
    <t>Eliminate Longevity</t>
  </si>
  <si>
    <t>2016-17 salary schedule + longevity</t>
  </si>
  <si>
    <t>Advanced and Doc pay</t>
  </si>
  <si>
    <t>Principals are no longer eligible for advanced ($156/month) or Doctorate pay ($253/month)</t>
  </si>
  <si>
    <t>Lottery - Principal Pay</t>
  </si>
  <si>
    <t>Small specialty HS</t>
  </si>
  <si>
    <t>UNC Teacher &amp; Principal Prep Lab Schools</t>
  </si>
  <si>
    <t>DRAFT</t>
  </si>
  <si>
    <t>Senate  NOT FINAL</t>
  </si>
  <si>
    <t>Eliminate SBE positions filled</t>
  </si>
  <si>
    <t>Driver Safety Incentive Program- DE reimbursement 7.21</t>
  </si>
  <si>
    <t>AP/CTE Bonuses to add Charter school Teachers 7.29</t>
  </si>
  <si>
    <t>Geographically Isolated Schools 7.19</t>
  </si>
  <si>
    <t>Teacher Assistant Tuition Reimbursement Program 7.20</t>
  </si>
  <si>
    <t>Coding and Mobile Application Grant Program 7.23</t>
  </si>
  <si>
    <t>Department of Public Instruction 7.7</t>
  </si>
  <si>
    <t>Busines System Modernization 7.10</t>
  </si>
  <si>
    <t>Licensure Fee Reimbursement - new teachers 7.28</t>
  </si>
  <si>
    <t>5 Positions for State Superintendent 7.10</t>
  </si>
  <si>
    <t xml:space="preserve">    Educators Teachers-HQ Teachers EC/STEM LP sch 8.2</t>
  </si>
  <si>
    <t xml:space="preserve">   School-Based Administrators-step increase  8.5/8.3</t>
  </si>
  <si>
    <t xml:space="preserve">   School-Based Administrators-bonus 8.3</t>
  </si>
  <si>
    <t xml:space="preserve">   Non-Certified and Central Office Staff -Sal increase 8.7</t>
  </si>
  <si>
    <t>To Principals at schools which were in the top 50% of the State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</si>
</sst>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0.0%"/>
  </numFmts>
  <fonts count="29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u/>
      <sz val="10"/>
      <name val="Arial"/>
      <family val="2"/>
    </font>
    <font>
      <b/>
      <u/>
      <sz val="9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6.5"/>
      <name val="Arial"/>
      <family val="2"/>
    </font>
    <font>
      <b/>
      <sz val="9.5"/>
      <name val="Arial"/>
      <family val="2"/>
    </font>
    <font>
      <b/>
      <i/>
      <sz val="10"/>
      <name val="Arial"/>
      <family val="2"/>
    </font>
    <font>
      <b/>
      <i/>
      <sz val="9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9.5"/>
      <name val="Arial"/>
      <family val="2"/>
    </font>
    <font>
      <sz val="11"/>
      <name val="Arial Rounded MT Bold"/>
      <family val="2"/>
    </font>
    <font>
      <sz val="8"/>
      <name val="Arial"/>
      <family val="2"/>
    </font>
    <font>
      <i/>
      <sz val="8"/>
      <name val="Arial"/>
      <family val="2"/>
    </font>
    <font>
      <i/>
      <sz val="9"/>
      <name val="Arial"/>
      <family val="2"/>
    </font>
    <font>
      <sz val="6.5"/>
      <name val="Arial"/>
      <family val="2"/>
    </font>
    <font>
      <sz val="6.5"/>
      <name val="Arial Rounded MT Bold"/>
      <family val="2"/>
    </font>
    <font>
      <sz val="11"/>
      <name val="Arial"/>
      <family val="2"/>
    </font>
    <font>
      <b/>
      <sz val="6.5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sz val="8"/>
      <color rgb="FFFF0000"/>
      <name val="Arial"/>
      <family val="2"/>
    </font>
    <font>
      <sz val="10"/>
      <color theme="1"/>
      <name val="Arial"/>
      <family val="2"/>
    </font>
    <font>
      <b/>
      <sz val="14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81">
    <border>
      <left/>
      <right/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ashed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2" fillId="0" borderId="0"/>
    <xf numFmtId="9" fontId="2" fillId="0" borderId="0" applyFont="0" applyFill="0" applyBorder="0" applyAlignment="0" applyProtection="0"/>
  </cellStyleXfs>
  <cellXfs count="484">
    <xf numFmtId="0" fontId="0" fillId="0" borderId="0" xfId="0"/>
    <xf numFmtId="164" fontId="5" fillId="0" borderId="1" xfId="1" applyNumberFormat="1" applyFont="1" applyFill="1" applyBorder="1"/>
    <xf numFmtId="0" fontId="7" fillId="0" borderId="1" xfId="0" applyFont="1" applyFill="1" applyBorder="1"/>
    <xf numFmtId="0" fontId="7" fillId="0" borderId="2" xfId="0" applyFont="1" applyFill="1" applyBorder="1"/>
    <xf numFmtId="0" fontId="10" fillId="0" borderId="0" xfId="0" applyFont="1" applyFill="1" applyBorder="1" applyAlignment="1">
      <alignment horizontal="center"/>
    </xf>
    <xf numFmtId="0" fontId="7" fillId="0" borderId="4" xfId="0" applyFont="1" applyFill="1" applyBorder="1"/>
    <xf numFmtId="164" fontId="5" fillId="0" borderId="0" xfId="1" applyNumberFormat="1" applyFont="1" applyFill="1" applyBorder="1"/>
    <xf numFmtId="0" fontId="7" fillId="0" borderId="0" xfId="0" applyFont="1" applyFill="1" applyBorder="1"/>
    <xf numFmtId="0" fontId="9" fillId="0" borderId="5" xfId="0" applyFont="1" applyFill="1" applyBorder="1" applyAlignment="1">
      <alignment horizontal="center"/>
    </xf>
    <xf numFmtId="164" fontId="5" fillId="0" borderId="6" xfId="1" applyNumberFormat="1" applyFont="1" applyFill="1" applyBorder="1"/>
    <xf numFmtId="49" fontId="7" fillId="0" borderId="2" xfId="1" applyNumberFormat="1" applyFont="1" applyFill="1" applyBorder="1"/>
    <xf numFmtId="0" fontId="6" fillId="0" borderId="0" xfId="0" applyFont="1" applyFill="1" applyBorder="1"/>
    <xf numFmtId="0" fontId="7" fillId="0" borderId="3" xfId="0" applyFont="1" applyFill="1" applyBorder="1"/>
    <xf numFmtId="0" fontId="5" fillId="0" borderId="0" xfId="0" applyFont="1" applyFill="1" applyBorder="1" applyAlignment="1">
      <alignment horizontal="right"/>
    </xf>
    <xf numFmtId="0" fontId="9" fillId="0" borderId="5" xfId="0" applyFont="1" applyFill="1" applyBorder="1" applyAlignment="1">
      <alignment horizontal="center" wrapText="1"/>
    </xf>
    <xf numFmtId="0" fontId="7" fillId="0" borderId="6" xfId="0" applyFont="1" applyFill="1" applyBorder="1"/>
    <xf numFmtId="164" fontId="5" fillId="0" borderId="4" xfId="1" applyNumberFormat="1" applyFont="1" applyFill="1" applyBorder="1"/>
    <xf numFmtId="0" fontId="6" fillId="0" borderId="0" xfId="0" applyFont="1" applyFill="1" applyBorder="1" applyAlignment="1">
      <alignment horizontal="right"/>
    </xf>
    <xf numFmtId="164" fontId="5" fillId="0" borderId="7" xfId="1" applyNumberFormat="1" applyFont="1" applyFill="1" applyBorder="1"/>
    <xf numFmtId="0" fontId="7" fillId="0" borderId="0" xfId="0" applyFont="1" applyFill="1" applyBorder="1" applyAlignment="1">
      <alignment horizontal="left"/>
    </xf>
    <xf numFmtId="164" fontId="5" fillId="0" borderId="9" xfId="1" applyNumberFormat="1" applyFont="1" applyFill="1" applyBorder="1"/>
    <xf numFmtId="164" fontId="5" fillId="0" borderId="10" xfId="1" applyNumberFormat="1" applyFont="1" applyFill="1" applyBorder="1"/>
    <xf numFmtId="0" fontId="7" fillId="0" borderId="11" xfId="0" applyFont="1" applyFill="1" applyBorder="1"/>
    <xf numFmtId="0" fontId="11" fillId="0" borderId="0" xfId="0" applyFont="1" applyFill="1" applyBorder="1" applyAlignment="1">
      <alignment horizontal="right"/>
    </xf>
    <xf numFmtId="0" fontId="5" fillId="0" borderId="0" xfId="0" applyFont="1" applyFill="1" applyBorder="1" applyAlignment="1">
      <alignment horizontal="left"/>
    </xf>
    <xf numFmtId="165" fontId="5" fillId="0" borderId="13" xfId="2" applyNumberFormat="1" applyFont="1" applyFill="1" applyBorder="1"/>
    <xf numFmtId="0" fontId="7" fillId="0" borderId="0" xfId="0" applyFont="1" applyFill="1"/>
    <xf numFmtId="0" fontId="5" fillId="0" borderId="0" xfId="0" applyFont="1" applyFill="1"/>
    <xf numFmtId="164" fontId="5" fillId="0" borderId="0" xfId="1" applyNumberFormat="1" applyFont="1" applyFill="1"/>
    <xf numFmtId="0" fontId="5" fillId="0" borderId="0" xfId="0" applyFont="1" applyFill="1" applyAlignment="1">
      <alignment horizontal="right"/>
    </xf>
    <xf numFmtId="0" fontId="5" fillId="0" borderId="0" xfId="0" applyFont="1" applyFill="1" applyAlignment="1">
      <alignment horizontal="right" wrapText="1"/>
    </xf>
    <xf numFmtId="0" fontId="12" fillId="0" borderId="0" xfId="0" applyFont="1" applyFill="1" applyBorder="1" applyAlignment="1">
      <alignment horizontal="right" wrapText="1"/>
    </xf>
    <xf numFmtId="0" fontId="12" fillId="0" borderId="0" xfId="0" applyFont="1" applyFill="1" applyAlignment="1">
      <alignment horizontal="right" wrapText="1"/>
    </xf>
    <xf numFmtId="164" fontId="13" fillId="0" borderId="0" xfId="1" applyNumberFormat="1" applyFont="1" applyFill="1" applyBorder="1"/>
    <xf numFmtId="0" fontId="3" fillId="0" borderId="0" xfId="0" applyFont="1" applyFill="1" applyAlignment="1">
      <alignment horizontal="centerContinuous"/>
    </xf>
    <xf numFmtId="0" fontId="4" fillId="0" borderId="0" xfId="0" applyFont="1" applyFill="1" applyBorder="1" applyAlignment="1">
      <alignment horizontal="centerContinuous"/>
    </xf>
    <xf numFmtId="0" fontId="5" fillId="0" borderId="0" xfId="0" applyFont="1" applyFill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7" fillId="0" borderId="0" xfId="0" applyFont="1" applyFill="1" applyAlignment="1">
      <alignment horizontal="center"/>
    </xf>
    <xf numFmtId="165" fontId="8" fillId="0" borderId="14" xfId="2" applyNumberFormat="1" applyFont="1" applyFill="1" applyBorder="1"/>
    <xf numFmtId="164" fontId="5" fillId="0" borderId="0" xfId="1" applyNumberFormat="1" applyFont="1" applyFill="1" applyBorder="1" applyAlignment="1">
      <alignment horizontal="center"/>
    </xf>
    <xf numFmtId="164" fontId="5" fillId="0" borderId="5" xfId="1" applyNumberFormat="1" applyFont="1" applyFill="1" applyBorder="1" applyAlignment="1">
      <alignment horizontal="center" wrapText="1"/>
    </xf>
    <xf numFmtId="164" fontId="5" fillId="0" borderId="5" xfId="1" applyNumberFormat="1" applyFont="1" applyFill="1" applyBorder="1" applyAlignment="1">
      <alignment horizontal="center"/>
    </xf>
    <xf numFmtId="0" fontId="14" fillId="0" borderId="0" xfId="0" applyFont="1" applyFill="1" applyAlignment="1">
      <alignment horizontal="left" wrapText="1"/>
    </xf>
    <xf numFmtId="0" fontId="16" fillId="0" borderId="0" xfId="0" applyFont="1"/>
    <xf numFmtId="0" fontId="7" fillId="0" borderId="15" xfId="0" applyFont="1" applyFill="1" applyBorder="1"/>
    <xf numFmtId="0" fontId="7" fillId="0" borderId="16" xfId="0" applyFont="1" applyFill="1" applyBorder="1"/>
    <xf numFmtId="0" fontId="7" fillId="0" borderId="0" xfId="0" applyFont="1" applyFill="1" applyBorder="1" applyAlignment="1">
      <alignment horizontal="center"/>
    </xf>
    <xf numFmtId="49" fontId="7" fillId="0" borderId="6" xfId="1" applyNumberFormat="1" applyFont="1" applyFill="1" applyBorder="1" applyAlignment="1">
      <alignment horizontal="center"/>
    </xf>
    <xf numFmtId="0" fontId="7" fillId="0" borderId="6" xfId="0" applyFont="1" applyFill="1" applyBorder="1" applyAlignment="1">
      <alignment horizontal="center"/>
    </xf>
    <xf numFmtId="0" fontId="5" fillId="0" borderId="0" xfId="0" applyFont="1" applyFill="1" applyAlignment="1">
      <alignment horizontal="right" vertical="center" wrapText="1"/>
    </xf>
    <xf numFmtId="165" fontId="5" fillId="0" borderId="18" xfId="2" applyNumberFormat="1" applyFont="1" applyFill="1" applyBorder="1" applyAlignment="1">
      <alignment horizontal="right" wrapText="1"/>
    </xf>
    <xf numFmtId="10" fontId="5" fillId="0" borderId="17" xfId="4" applyNumberFormat="1" applyFont="1" applyFill="1" applyBorder="1" applyAlignment="1">
      <alignment horizontal="right"/>
    </xf>
    <xf numFmtId="0" fontId="7" fillId="0" borderId="4" xfId="0" applyFont="1" applyFill="1" applyBorder="1" applyAlignment="1">
      <alignment horizontal="left"/>
    </xf>
    <xf numFmtId="0" fontId="17" fillId="0" borderId="0" xfId="0" applyFont="1" applyFill="1"/>
    <xf numFmtId="0" fontId="17" fillId="0" borderId="19" xfId="0" applyFont="1" applyBorder="1" applyAlignment="1">
      <alignment horizontal="center"/>
    </xf>
    <xf numFmtId="0" fontId="17" fillId="0" borderId="0" xfId="0" applyFont="1"/>
    <xf numFmtId="0" fontId="16" fillId="0" borderId="0" xfId="0" applyFont="1" applyAlignment="1">
      <alignment vertical="top"/>
    </xf>
    <xf numFmtId="0" fontId="18" fillId="0" borderId="0" xfId="0" applyFont="1"/>
    <xf numFmtId="0" fontId="0" fillId="0" borderId="12" xfId="0" applyBorder="1"/>
    <xf numFmtId="0" fontId="0" fillId="0" borderId="20" xfId="0" applyBorder="1"/>
    <xf numFmtId="0" fontId="7" fillId="0" borderId="21" xfId="0" applyFont="1" applyFill="1" applyBorder="1"/>
    <xf numFmtId="164" fontId="5" fillId="0" borderId="21" xfId="1" applyNumberFormat="1" applyFont="1" applyFill="1" applyBorder="1"/>
    <xf numFmtId="0" fontId="18" fillId="0" borderId="21" xfId="0" applyFont="1" applyBorder="1"/>
    <xf numFmtId="0" fontId="19" fillId="0" borderId="0" xfId="0" applyFont="1" applyFill="1" applyBorder="1" applyAlignment="1">
      <alignment horizontal="left" wrapText="1"/>
    </xf>
    <xf numFmtId="0" fontId="0" fillId="0" borderId="14" xfId="0" applyBorder="1"/>
    <xf numFmtId="164" fontId="5" fillId="0" borderId="22" xfId="1" applyNumberFormat="1" applyFont="1" applyFill="1" applyBorder="1" applyAlignment="1">
      <alignment horizontal="center"/>
    </xf>
    <xf numFmtId="0" fontId="0" fillId="0" borderId="21" xfId="0" applyBorder="1"/>
    <xf numFmtId="0" fontId="0" fillId="0" borderId="13" xfId="0" applyBorder="1"/>
    <xf numFmtId="2" fontId="5" fillId="0" borderId="5" xfId="0" applyNumberFormat="1" applyFont="1" applyBorder="1" applyAlignment="1">
      <alignment horizontal="center" wrapText="1"/>
    </xf>
    <xf numFmtId="0" fontId="0" fillId="0" borderId="0" xfId="0" applyBorder="1"/>
    <xf numFmtId="164" fontId="5" fillId="0" borderId="23" xfId="1" applyNumberFormat="1" applyFont="1" applyFill="1" applyBorder="1"/>
    <xf numFmtId="0" fontId="0" fillId="0" borderId="0" xfId="0" applyFill="1"/>
    <xf numFmtId="0" fontId="0" fillId="0" borderId="12" xfId="0" applyFill="1" applyBorder="1"/>
    <xf numFmtId="0" fontId="0" fillId="0" borderId="1" xfId="0" applyFill="1" applyBorder="1"/>
    <xf numFmtId="0" fontId="0" fillId="0" borderId="13" xfId="0" applyFill="1" applyBorder="1"/>
    <xf numFmtId="164" fontId="0" fillId="0" borderId="0" xfId="0" applyNumberFormat="1"/>
    <xf numFmtId="0" fontId="20" fillId="0" borderId="0" xfId="0" applyFont="1" applyFill="1" applyAlignment="1">
      <alignment horizontal="left" wrapText="1"/>
    </xf>
    <xf numFmtId="165" fontId="5" fillId="0" borderId="0" xfId="2" applyNumberFormat="1" applyFont="1" applyFill="1" applyBorder="1"/>
    <xf numFmtId="164" fontId="2" fillId="0" borderId="1" xfId="1" applyNumberFormat="1" applyFont="1" applyFill="1" applyBorder="1"/>
    <xf numFmtId="0" fontId="2" fillId="0" borderId="2" xfId="0" applyFont="1" applyBorder="1"/>
    <xf numFmtId="0" fontId="2" fillId="0" borderId="2" xfId="0" applyFont="1" applyFill="1" applyBorder="1"/>
    <xf numFmtId="0" fontId="2" fillId="0" borderId="0" xfId="0" applyFont="1"/>
    <xf numFmtId="164" fontId="2" fillId="0" borderId="4" xfId="1" applyNumberFormat="1" applyFont="1" applyFill="1" applyBorder="1"/>
    <xf numFmtId="0" fontId="2" fillId="0" borderId="3" xfId="0" applyFont="1" applyBorder="1"/>
    <xf numFmtId="164" fontId="2" fillId="0" borderId="15" xfId="1" applyNumberFormat="1" applyFont="1" applyFill="1" applyBorder="1"/>
    <xf numFmtId="0" fontId="2" fillId="0" borderId="15" xfId="0" applyFont="1" applyBorder="1"/>
    <xf numFmtId="0" fontId="2" fillId="0" borderId="15" xfId="0" applyFont="1" applyFill="1" applyBorder="1"/>
    <xf numFmtId="164" fontId="2" fillId="0" borderId="16" xfId="1" applyNumberFormat="1" applyFont="1" applyFill="1" applyBorder="1"/>
    <xf numFmtId="0" fontId="2" fillId="0" borderId="0" xfId="0" applyFont="1" applyFill="1"/>
    <xf numFmtId="164" fontId="2" fillId="0" borderId="2" xfId="1" applyNumberFormat="1" applyFont="1" applyFill="1" applyBorder="1"/>
    <xf numFmtId="0" fontId="2" fillId="0" borderId="21" xfId="0" applyFont="1" applyBorder="1"/>
    <xf numFmtId="164" fontId="2" fillId="0" borderId="2" xfId="1" applyNumberFormat="1" applyFont="1" applyFill="1" applyBorder="1" applyAlignment="1">
      <alignment horizontal="center"/>
    </xf>
    <xf numFmtId="0" fontId="2" fillId="0" borderId="4" xfId="0" applyFont="1" applyBorder="1"/>
    <xf numFmtId="164" fontId="2" fillId="0" borderId="3" xfId="1" applyNumberFormat="1" applyFont="1" applyFill="1" applyBorder="1"/>
    <xf numFmtId="164" fontId="2" fillId="0" borderId="15" xfId="1" applyNumberFormat="1" applyFont="1" applyFill="1" applyBorder="1" applyAlignment="1">
      <alignment horizontal="center"/>
    </xf>
    <xf numFmtId="164" fontId="2" fillId="0" borderId="24" xfId="1" applyNumberFormat="1" applyFont="1" applyFill="1" applyBorder="1"/>
    <xf numFmtId="0" fontId="2" fillId="0" borderId="25" xfId="0" applyFont="1" applyBorder="1"/>
    <xf numFmtId="0" fontId="2" fillId="0" borderId="16" xfId="0" applyFont="1" applyFill="1" applyBorder="1"/>
    <xf numFmtId="164" fontId="2" fillId="0" borderId="26" xfId="1" applyNumberFormat="1" applyFont="1" applyFill="1" applyBorder="1"/>
    <xf numFmtId="0" fontId="2" fillId="0" borderId="27" xfId="0" applyFont="1" applyBorder="1"/>
    <xf numFmtId="0" fontId="2" fillId="0" borderId="0" xfId="0" applyFont="1" applyBorder="1"/>
    <xf numFmtId="0" fontId="2" fillId="0" borderId="0" xfId="0" applyFont="1" applyFill="1" applyBorder="1"/>
    <xf numFmtId="164" fontId="15" fillId="0" borderId="1" xfId="1" applyNumberFormat="1" applyFont="1" applyFill="1" applyBorder="1" applyAlignment="1">
      <alignment horizontal="right"/>
    </xf>
    <xf numFmtId="164" fontId="15" fillId="0" borderId="2" xfId="1" applyNumberFormat="1" applyFont="1" applyFill="1" applyBorder="1" applyAlignment="1">
      <alignment horizontal="right"/>
    </xf>
    <xf numFmtId="0" fontId="5" fillId="0" borderId="0" xfId="0" applyFont="1" applyFill="1" applyBorder="1"/>
    <xf numFmtId="164" fontId="7" fillId="0" borderId="0" xfId="1" applyNumberFormat="1" applyFont="1" applyFill="1" applyBorder="1"/>
    <xf numFmtId="164" fontId="2" fillId="0" borderId="28" xfId="1" applyNumberFormat="1" applyFont="1" applyFill="1" applyBorder="1"/>
    <xf numFmtId="164" fontId="2" fillId="0" borderId="23" xfId="1" applyNumberFormat="1" applyFont="1" applyFill="1" applyBorder="1"/>
    <xf numFmtId="0" fontId="14" fillId="0" borderId="0" xfId="0" applyFont="1" applyFill="1" applyBorder="1" applyAlignment="1">
      <alignment horizontal="center" wrapText="1"/>
    </xf>
    <xf numFmtId="164" fontId="24" fillId="0" borderId="2" xfId="1" applyNumberFormat="1" applyFont="1" applyFill="1" applyBorder="1"/>
    <xf numFmtId="164" fontId="24" fillId="0" borderId="15" xfId="1" applyNumberFormat="1" applyFont="1" applyFill="1" applyBorder="1"/>
    <xf numFmtId="164" fontId="24" fillId="0" borderId="1" xfId="1" applyNumberFormat="1" applyFont="1" applyFill="1" applyBorder="1"/>
    <xf numFmtId="0" fontId="2" fillId="0" borderId="29" xfId="0" applyFont="1" applyFill="1" applyBorder="1"/>
    <xf numFmtId="0" fontId="18" fillId="0" borderId="30" xfId="0" applyFont="1" applyBorder="1"/>
    <xf numFmtId="0" fontId="14" fillId="0" borderId="21" xfId="0" applyFont="1" applyFill="1" applyBorder="1" applyAlignment="1">
      <alignment horizontal="center" wrapText="1"/>
    </xf>
    <xf numFmtId="0" fontId="14" fillId="0" borderId="0" xfId="0" applyFont="1" applyFill="1" applyBorder="1" applyAlignment="1">
      <alignment horizontal="left" wrapText="1"/>
    </xf>
    <xf numFmtId="164" fontId="2" fillId="0" borderId="8" xfId="1" applyNumberFormat="1" applyFont="1" applyFill="1" applyBorder="1"/>
    <xf numFmtId="165" fontId="12" fillId="0" borderId="0" xfId="2" applyNumberFormat="1" applyFont="1" applyFill="1" applyBorder="1"/>
    <xf numFmtId="0" fontId="17" fillId="0" borderId="0" xfId="0" applyFont="1" applyFill="1" applyBorder="1" applyAlignment="1">
      <alignment horizontal="center"/>
    </xf>
    <xf numFmtId="0" fontId="7" fillId="0" borderId="30" xfId="0" applyFont="1" applyFill="1" applyBorder="1"/>
    <xf numFmtId="164" fontId="2" fillId="0" borderId="32" xfId="1" applyNumberFormat="1" applyFont="1" applyFill="1" applyBorder="1"/>
    <xf numFmtId="164" fontId="24" fillId="0" borderId="24" xfId="1" applyNumberFormat="1" applyFont="1" applyFill="1" applyBorder="1"/>
    <xf numFmtId="164" fontId="24" fillId="0" borderId="16" xfId="1" applyNumberFormat="1" applyFont="1" applyFill="1" applyBorder="1"/>
    <xf numFmtId="0" fontId="7" fillId="0" borderId="33" xfId="0" applyFont="1" applyBorder="1"/>
    <xf numFmtId="164" fontId="24" fillId="0" borderId="26" xfId="1" applyNumberFormat="1" applyFont="1" applyFill="1" applyBorder="1"/>
    <xf numFmtId="0" fontId="7" fillId="0" borderId="34" xfId="0" applyFont="1" applyBorder="1"/>
    <xf numFmtId="0" fontId="7" fillId="0" borderId="35" xfId="0" applyFont="1" applyBorder="1"/>
    <xf numFmtId="0" fontId="7" fillId="0" borderId="38" xfId="0" applyFont="1" applyFill="1" applyBorder="1"/>
    <xf numFmtId="164" fontId="24" fillId="0" borderId="28" xfId="1" applyNumberFormat="1" applyFont="1" applyFill="1" applyBorder="1"/>
    <xf numFmtId="0" fontId="7" fillId="0" borderId="34" xfId="0" applyFont="1" applyFill="1" applyBorder="1"/>
    <xf numFmtId="0" fontId="7" fillId="0" borderId="38" xfId="0" applyFont="1" applyBorder="1"/>
    <xf numFmtId="164" fontId="5" fillId="0" borderId="39" xfId="1" applyNumberFormat="1" applyFont="1" applyFill="1" applyBorder="1"/>
    <xf numFmtId="49" fontId="7" fillId="0" borderId="0" xfId="1" applyNumberFormat="1" applyFont="1" applyFill="1" applyBorder="1"/>
    <xf numFmtId="164" fontId="24" fillId="0" borderId="16" xfId="1" applyNumberFormat="1" applyFont="1" applyFill="1" applyBorder="1" applyAlignment="1">
      <alignment horizontal="center"/>
    </xf>
    <xf numFmtId="0" fontId="7" fillId="0" borderId="10" xfId="0" applyFont="1" applyFill="1" applyBorder="1"/>
    <xf numFmtId="0" fontId="7" fillId="0" borderId="35" xfId="0" applyFont="1" applyFill="1" applyBorder="1"/>
    <xf numFmtId="0" fontId="10" fillId="0" borderId="11" xfId="0" applyFont="1" applyFill="1" applyBorder="1" applyAlignment="1">
      <alignment horizontal="center"/>
    </xf>
    <xf numFmtId="0" fontId="17" fillId="0" borderId="11" xfId="0" applyFont="1" applyFill="1" applyBorder="1" applyAlignment="1">
      <alignment horizontal="center"/>
    </xf>
    <xf numFmtId="0" fontId="2" fillId="0" borderId="18" xfId="0" applyFont="1" applyFill="1" applyBorder="1" applyAlignment="1">
      <alignment horizontal="left"/>
    </xf>
    <xf numFmtId="0" fontId="6" fillId="0" borderId="11" xfId="0" applyFont="1" applyFill="1" applyBorder="1"/>
    <xf numFmtId="0" fontId="2" fillId="0" borderId="18" xfId="0" applyFont="1" applyFill="1" applyBorder="1"/>
    <xf numFmtId="0" fontId="2" fillId="0" borderId="19" xfId="0" applyFont="1" applyFill="1" applyBorder="1"/>
    <xf numFmtId="0" fontId="2" fillId="0" borderId="29" xfId="0" applyFont="1" applyFill="1" applyBorder="1" applyAlignment="1">
      <alignment horizontal="left" wrapText="1"/>
    </xf>
    <xf numFmtId="0" fontId="2" fillId="0" borderId="18" xfId="0" applyFont="1" applyFill="1" applyBorder="1" applyAlignment="1">
      <alignment wrapText="1"/>
    </xf>
    <xf numFmtId="0" fontId="5" fillId="0" borderId="19" xfId="0" applyFont="1" applyFill="1" applyBorder="1" applyAlignment="1">
      <alignment horizontal="right"/>
    </xf>
    <xf numFmtId="0" fontId="5" fillId="0" borderId="18" xfId="0" applyFont="1" applyFill="1" applyBorder="1" applyAlignment="1">
      <alignment horizontal="right"/>
    </xf>
    <xf numFmtId="0" fontId="9" fillId="0" borderId="21" xfId="0" applyFont="1" applyFill="1" applyBorder="1" applyAlignment="1">
      <alignment horizontal="center"/>
    </xf>
    <xf numFmtId="164" fontId="2" fillId="0" borderId="9" xfId="1" applyNumberFormat="1" applyFont="1" applyFill="1" applyBorder="1"/>
    <xf numFmtId="0" fontId="7" fillId="0" borderId="9" xfId="0" applyFont="1" applyFill="1" applyBorder="1"/>
    <xf numFmtId="164" fontId="2" fillId="0" borderId="26" xfId="1" applyNumberFormat="1" applyFont="1" applyFill="1" applyBorder="1" applyAlignment="1">
      <alignment horizontal="center"/>
    </xf>
    <xf numFmtId="164" fontId="2" fillId="0" borderId="23" xfId="1" applyNumberFormat="1" applyFont="1" applyFill="1" applyBorder="1" applyAlignment="1">
      <alignment horizontal="center"/>
    </xf>
    <xf numFmtId="0" fontId="9" fillId="0" borderId="44" xfId="0" applyFont="1" applyFill="1" applyBorder="1" applyAlignment="1">
      <alignment horizontal="center" wrapText="1"/>
    </xf>
    <xf numFmtId="0" fontId="5" fillId="0" borderId="5" xfId="0" applyFont="1" applyFill="1" applyBorder="1" applyAlignment="1">
      <alignment horizontal="right"/>
    </xf>
    <xf numFmtId="0" fontId="14" fillId="0" borderId="21" xfId="0" applyFont="1" applyFill="1" applyBorder="1" applyAlignment="1">
      <alignment horizontal="left" wrapText="1"/>
    </xf>
    <xf numFmtId="0" fontId="7" fillId="0" borderId="45" xfId="0" applyFont="1" applyFill="1" applyBorder="1"/>
    <xf numFmtId="0" fontId="7" fillId="0" borderId="46" xfId="0" applyFont="1" applyFill="1" applyBorder="1"/>
    <xf numFmtId="0" fontId="7" fillId="0" borderId="46" xfId="0" applyFont="1" applyBorder="1"/>
    <xf numFmtId="0" fontId="2" fillId="0" borderId="38" xfId="0" applyFont="1" applyBorder="1"/>
    <xf numFmtId="0" fontId="0" fillId="0" borderId="47" xfId="0" applyBorder="1"/>
    <xf numFmtId="0" fontId="2" fillId="0" borderId="35" xfId="0" applyFont="1" applyBorder="1"/>
    <xf numFmtId="164" fontId="5" fillId="0" borderId="48" xfId="1" applyNumberFormat="1" applyFont="1" applyFill="1" applyBorder="1"/>
    <xf numFmtId="0" fontId="0" fillId="0" borderId="40" xfId="0" applyBorder="1"/>
    <xf numFmtId="38" fontId="2" fillId="0" borderId="24" xfId="1" applyNumberFormat="1" applyFont="1" applyFill="1" applyBorder="1" applyAlignment="1">
      <alignment horizontal="right"/>
    </xf>
    <xf numFmtId="0" fontId="2" fillId="0" borderId="49" xfId="0" applyFont="1" applyBorder="1"/>
    <xf numFmtId="164" fontId="24" fillId="0" borderId="23" xfId="1" applyNumberFormat="1" applyFont="1" applyFill="1" applyBorder="1"/>
    <xf numFmtId="0" fontId="7" fillId="0" borderId="50" xfId="0" applyFont="1" applyBorder="1"/>
    <xf numFmtId="164" fontId="2" fillId="0" borderId="50" xfId="1" applyNumberFormat="1" applyFont="1" applyFill="1" applyBorder="1"/>
    <xf numFmtId="0" fontId="7" fillId="0" borderId="51" xfId="0" quotePrefix="1" applyFont="1" applyBorder="1"/>
    <xf numFmtId="0" fontId="7" fillId="0" borderId="50" xfId="0" applyFont="1" applyFill="1" applyBorder="1"/>
    <xf numFmtId="0" fontId="7" fillId="0" borderId="40" xfId="0" applyFont="1" applyBorder="1"/>
    <xf numFmtId="164" fontId="2" fillId="0" borderId="39" xfId="1" applyNumberFormat="1" applyFont="1" applyFill="1" applyBorder="1"/>
    <xf numFmtId="0" fontId="7" fillId="0" borderId="31" xfId="0" applyFont="1" applyBorder="1"/>
    <xf numFmtId="6" fontId="0" fillId="0" borderId="0" xfId="0" applyNumberFormat="1"/>
    <xf numFmtId="166" fontId="0" fillId="0" borderId="0" xfId="4" applyNumberFormat="1" applyFont="1"/>
    <xf numFmtId="165" fontId="0" fillId="0" borderId="0" xfId="2" applyNumberFormat="1" applyFont="1"/>
    <xf numFmtId="49" fontId="0" fillId="0" borderId="0" xfId="0" applyNumberFormat="1" applyAlignment="1">
      <alignment horizontal="center"/>
    </xf>
    <xf numFmtId="49" fontId="5" fillId="0" borderId="0" xfId="0" applyNumberFormat="1" applyFont="1" applyAlignment="1">
      <alignment horizontal="left"/>
    </xf>
    <xf numFmtId="0" fontId="5" fillId="0" borderId="0" xfId="0" applyFont="1" applyAlignment="1">
      <alignment horizontal="left"/>
    </xf>
    <xf numFmtId="0" fontId="0" fillId="0" borderId="0" xfId="0" applyAlignment="1">
      <alignment horizontal="left"/>
    </xf>
    <xf numFmtId="49" fontId="5" fillId="0" borderId="17" xfId="4" applyNumberFormat="1" applyFont="1" applyFill="1" applyBorder="1" applyAlignment="1">
      <alignment horizontal="right"/>
    </xf>
    <xf numFmtId="49" fontId="0" fillId="0" borderId="0" xfId="0" applyNumberFormat="1" applyAlignment="1">
      <alignment horizontal="right"/>
    </xf>
    <xf numFmtId="164" fontId="2" fillId="0" borderId="52" xfId="1" applyNumberFormat="1" applyFont="1" applyFill="1" applyBorder="1" applyAlignment="1">
      <alignment horizontal="center"/>
    </xf>
    <xf numFmtId="164" fontId="2" fillId="0" borderId="49" xfId="1" applyNumberFormat="1" applyFont="1" applyFill="1" applyBorder="1"/>
    <xf numFmtId="49" fontId="0" fillId="0" borderId="0" xfId="0" applyNumberFormat="1" applyAlignment="1">
      <alignment horizontal="left"/>
    </xf>
    <xf numFmtId="165" fontId="2" fillId="0" borderId="0" xfId="2" applyNumberFormat="1" applyFont="1"/>
    <xf numFmtId="0" fontId="5" fillId="0" borderId="0" xfId="0" applyFont="1" applyAlignment="1">
      <alignment horizontal="left" vertical="center"/>
    </xf>
    <xf numFmtId="6" fontId="0" fillId="0" borderId="0" xfId="0" applyNumberFormat="1" applyAlignment="1">
      <alignment horizontal="left" vertical="center"/>
    </xf>
    <xf numFmtId="166" fontId="0" fillId="0" borderId="0" xfId="4" applyNumberFormat="1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Fill="1" applyBorder="1"/>
    <xf numFmtId="164" fontId="25" fillId="0" borderId="7" xfId="1" applyNumberFormat="1" applyFont="1" applyFill="1" applyBorder="1"/>
    <xf numFmtId="0" fontId="5" fillId="0" borderId="0" xfId="0" applyFont="1"/>
    <xf numFmtId="0" fontId="5" fillId="0" borderId="0" xfId="0" applyFont="1" applyAlignment="1">
      <alignment horizontal="center"/>
    </xf>
    <xf numFmtId="10" fontId="0" fillId="0" borderId="0" xfId="0" applyNumberFormat="1"/>
    <xf numFmtId="9" fontId="0" fillId="0" borderId="0" xfId="0" applyNumberFormat="1"/>
    <xf numFmtId="0" fontId="21" fillId="0" borderId="0" xfId="0" applyFont="1"/>
    <xf numFmtId="164" fontId="5" fillId="0" borderId="0" xfId="1" applyNumberFormat="1" applyFont="1"/>
    <xf numFmtId="165" fontId="5" fillId="0" borderId="0" xfId="2" quotePrefix="1" applyNumberFormat="1" applyFont="1" applyFill="1" applyBorder="1"/>
    <xf numFmtId="164" fontId="2" fillId="0" borderId="53" xfId="1" applyNumberFormat="1" applyFont="1" applyFill="1" applyBorder="1"/>
    <xf numFmtId="164" fontId="2" fillId="0" borderId="10" xfId="1" applyNumberFormat="1" applyFont="1" applyFill="1" applyBorder="1"/>
    <xf numFmtId="0" fontId="2" fillId="0" borderId="16" xfId="0" applyFont="1" applyBorder="1"/>
    <xf numFmtId="0" fontId="2" fillId="0" borderId="12" xfId="0" applyFont="1" applyBorder="1"/>
    <xf numFmtId="164" fontId="2" fillId="0" borderId="17" xfId="1" applyNumberFormat="1" applyFont="1" applyFill="1" applyBorder="1"/>
    <xf numFmtId="164" fontId="2" fillId="0" borderId="54" xfId="1" applyNumberFormat="1" applyFont="1" applyFill="1" applyBorder="1"/>
    <xf numFmtId="164" fontId="24" fillId="0" borderId="25" xfId="1" applyNumberFormat="1" applyFont="1" applyFill="1" applyBorder="1"/>
    <xf numFmtId="164" fontId="24" fillId="0" borderId="55" xfId="1" applyNumberFormat="1" applyFont="1" applyFill="1" applyBorder="1"/>
    <xf numFmtId="164" fontId="5" fillId="0" borderId="56" xfId="1" applyNumberFormat="1" applyFont="1" applyFill="1" applyBorder="1"/>
    <xf numFmtId="49" fontId="2" fillId="0" borderId="0" xfId="0" applyNumberFormat="1" applyFont="1" applyAlignment="1">
      <alignment horizontal="left"/>
    </xf>
    <xf numFmtId="0" fontId="25" fillId="0" borderId="0" xfId="0" applyFont="1"/>
    <xf numFmtId="0" fontId="25" fillId="0" borderId="0" xfId="0" applyFont="1" applyAlignment="1">
      <alignment horizontal="left" vertical="top" wrapText="1"/>
    </xf>
    <xf numFmtId="0" fontId="25" fillId="0" borderId="0" xfId="0" applyFont="1" applyAlignment="1">
      <alignment horizontal="left"/>
    </xf>
    <xf numFmtId="0" fontId="15" fillId="0" borderId="0" xfId="0" applyFont="1"/>
    <xf numFmtId="0" fontId="15" fillId="0" borderId="0" xfId="0" quotePrefix="1" applyFont="1"/>
    <xf numFmtId="0" fontId="15" fillId="0" borderId="0" xfId="0" applyFont="1" applyBorder="1"/>
    <xf numFmtId="0" fontId="15" fillId="0" borderId="0" xfId="0" quotePrefix="1" applyFont="1" applyBorder="1"/>
    <xf numFmtId="165" fontId="15" fillId="0" borderId="0" xfId="0" applyNumberFormat="1" applyFont="1"/>
    <xf numFmtId="0" fontId="15" fillId="0" borderId="21" xfId="0" applyFont="1" applyBorder="1"/>
    <xf numFmtId="164" fontId="26" fillId="0" borderId="16" xfId="1" applyNumberFormat="1" applyFont="1" applyFill="1" applyBorder="1"/>
    <xf numFmtId="0" fontId="15" fillId="0" borderId="9" xfId="0" applyFont="1" applyFill="1" applyBorder="1"/>
    <xf numFmtId="0" fontId="15" fillId="0" borderId="0" xfId="0" applyFont="1" applyFill="1" applyBorder="1"/>
    <xf numFmtId="164" fontId="12" fillId="0" borderId="7" xfId="1" applyNumberFormat="1" applyFont="1" applyFill="1" applyBorder="1"/>
    <xf numFmtId="0" fontId="12" fillId="0" borderId="0" xfId="0" applyFont="1"/>
    <xf numFmtId="0" fontId="15" fillId="0" borderId="16" xfId="0" applyFont="1" applyFill="1" applyBorder="1"/>
    <xf numFmtId="0" fontId="15" fillId="0" borderId="2" xfId="0" applyFont="1" applyFill="1" applyBorder="1"/>
    <xf numFmtId="0" fontId="15" fillId="0" borderId="3" xfId="0" applyFont="1" applyFill="1" applyBorder="1"/>
    <xf numFmtId="0" fontId="15" fillId="0" borderId="1" xfId="0" applyFont="1" applyFill="1" applyBorder="1"/>
    <xf numFmtId="0" fontId="15" fillId="0" borderId="15" xfId="0" applyFont="1" applyFill="1" applyBorder="1"/>
    <xf numFmtId="0" fontId="15" fillId="0" borderId="7" xfId="0" applyFont="1" applyFill="1" applyBorder="1"/>
    <xf numFmtId="0" fontId="15" fillId="0" borderId="33" xfId="0" applyFont="1" applyFill="1" applyBorder="1"/>
    <xf numFmtId="49" fontId="15" fillId="0" borderId="16" xfId="1" applyNumberFormat="1" applyFont="1" applyFill="1" applyBorder="1"/>
    <xf numFmtId="0" fontId="15" fillId="0" borderId="10" xfId="0" applyFont="1" applyFill="1" applyBorder="1"/>
    <xf numFmtId="0" fontId="15" fillId="0" borderId="4" xfId="0" applyFont="1" applyFill="1" applyBorder="1"/>
    <xf numFmtId="0" fontId="15" fillId="0" borderId="4" xfId="0" applyFont="1" applyFill="1" applyBorder="1" applyAlignment="1">
      <alignment horizontal="left"/>
    </xf>
    <xf numFmtId="0" fontId="15" fillId="0" borderId="21" xfId="0" applyFont="1" applyFill="1" applyBorder="1"/>
    <xf numFmtId="0" fontId="2" fillId="0" borderId="17" xfId="0" applyFont="1" applyFill="1" applyBorder="1" applyAlignment="1">
      <alignment horizontal="left"/>
    </xf>
    <xf numFmtId="0" fontId="2" fillId="0" borderId="54" xfId="0" applyFont="1" applyFill="1" applyBorder="1" applyAlignment="1">
      <alignment horizontal="left"/>
    </xf>
    <xf numFmtId="164" fontId="24" fillId="0" borderId="10" xfId="1" applyNumberFormat="1" applyFont="1" applyFill="1" applyBorder="1"/>
    <xf numFmtId="0" fontId="0" fillId="0" borderId="0" xfId="0" applyAlignment="1">
      <alignment wrapText="1"/>
    </xf>
    <xf numFmtId="0" fontId="0" fillId="0" borderId="0" xfId="0" applyFill="1" applyAlignment="1">
      <alignment wrapText="1"/>
    </xf>
    <xf numFmtId="0" fontId="0" fillId="0" borderId="0" xfId="0" applyAlignment="1">
      <alignment horizontal="center" vertical="center"/>
    </xf>
    <xf numFmtId="0" fontId="23" fillId="2" borderId="5" xfId="3" applyFont="1" applyFill="1" applyBorder="1" applyAlignment="1">
      <alignment wrapText="1"/>
    </xf>
    <xf numFmtId="0" fontId="22" fillId="0" borderId="24" xfId="3" applyBorder="1" applyAlignment="1">
      <alignment horizontal="center" vertical="center"/>
    </xf>
    <xf numFmtId="6" fontId="22" fillId="0" borderId="16" xfId="3" applyNumberFormat="1" applyBorder="1"/>
    <xf numFmtId="6" fontId="22" fillId="0" borderId="16" xfId="3" applyNumberFormat="1" applyFill="1" applyBorder="1"/>
    <xf numFmtId="0" fontId="22" fillId="0" borderId="26" xfId="3" applyBorder="1" applyAlignment="1">
      <alignment horizontal="center" vertical="center"/>
    </xf>
    <xf numFmtId="6" fontId="22" fillId="0" borderId="2" xfId="3" applyNumberFormat="1" applyBorder="1"/>
    <xf numFmtId="6" fontId="22" fillId="0" borderId="2" xfId="3" applyNumberFormat="1" applyFill="1" applyBorder="1"/>
    <xf numFmtId="166" fontId="22" fillId="0" borderId="2" xfId="4" applyNumberFormat="1" applyFont="1" applyFill="1" applyBorder="1"/>
    <xf numFmtId="6" fontId="22" fillId="0" borderId="34" xfId="3" applyNumberFormat="1" applyBorder="1"/>
    <xf numFmtId="0" fontId="22" fillId="0" borderId="23" xfId="3" applyBorder="1" applyAlignment="1">
      <alignment horizontal="center" vertical="center"/>
    </xf>
    <xf numFmtId="6" fontId="22" fillId="0" borderId="15" xfId="3" applyNumberFormat="1" applyBorder="1"/>
    <xf numFmtId="6" fontId="22" fillId="0" borderId="15" xfId="3" applyNumberFormat="1" applyFill="1" applyBorder="1"/>
    <xf numFmtId="166" fontId="22" fillId="0" borderId="15" xfId="4" applyNumberFormat="1" applyFont="1" applyFill="1" applyBorder="1"/>
    <xf numFmtId="6" fontId="22" fillId="0" borderId="35" xfId="3" applyNumberFormat="1" applyBorder="1"/>
    <xf numFmtId="164" fontId="2" fillId="0" borderId="57" xfId="1" applyNumberFormat="1" applyFont="1" applyFill="1" applyBorder="1"/>
    <xf numFmtId="0" fontId="2" fillId="0" borderId="4" xfId="0" applyFont="1" applyFill="1" applyBorder="1"/>
    <xf numFmtId="164" fontId="24" fillId="0" borderId="58" xfId="1" applyNumberFormat="1" applyFont="1" applyFill="1" applyBorder="1"/>
    <xf numFmtId="164" fontId="25" fillId="0" borderId="5" xfId="1" applyNumberFormat="1" applyFont="1" applyFill="1" applyBorder="1"/>
    <xf numFmtId="164" fontId="5" fillId="0" borderId="0" xfId="1" applyNumberFormat="1" applyFont="1" applyFill="1" applyBorder="1" applyAlignment="1">
      <alignment horizontal="right"/>
    </xf>
    <xf numFmtId="164" fontId="2" fillId="0" borderId="24" xfId="1" applyNumberFormat="1" applyFont="1" applyFill="1" applyBorder="1" applyAlignment="1">
      <alignment horizontal="center"/>
    </xf>
    <xf numFmtId="164" fontId="2" fillId="0" borderId="0" xfId="1" applyNumberFormat="1" applyFont="1" applyFill="1" applyBorder="1"/>
    <xf numFmtId="0" fontId="21" fillId="0" borderId="0" xfId="0" applyFont="1" applyFill="1" applyBorder="1"/>
    <xf numFmtId="0" fontId="7" fillId="0" borderId="0" xfId="0" quotePrefix="1" applyFont="1" applyBorder="1"/>
    <xf numFmtId="164" fontId="15" fillId="0" borderId="0" xfId="1" applyNumberFormat="1" applyFont="1" applyFill="1" applyBorder="1" applyAlignment="1">
      <alignment horizontal="right"/>
    </xf>
    <xf numFmtId="0" fontId="5" fillId="0" borderId="59" xfId="0" applyFont="1" applyBorder="1" applyAlignment="1">
      <alignment vertical="top"/>
    </xf>
    <xf numFmtId="164" fontId="0" fillId="0" borderId="59" xfId="0" applyNumberFormat="1" applyBorder="1"/>
    <xf numFmtId="0" fontId="5" fillId="0" borderId="54" xfId="0" applyFont="1" applyBorder="1"/>
    <xf numFmtId="164" fontId="0" fillId="0" borderId="54" xfId="1" applyNumberFormat="1" applyFont="1" applyBorder="1"/>
    <xf numFmtId="0" fontId="2" fillId="0" borderId="19" xfId="0" applyFont="1" applyBorder="1" applyAlignment="1"/>
    <xf numFmtId="0" fontId="2" fillId="0" borderId="0" xfId="0" applyFont="1" applyAlignment="1"/>
    <xf numFmtId="164" fontId="2" fillId="0" borderId="19" xfId="0" applyNumberFormat="1" applyFont="1" applyBorder="1"/>
    <xf numFmtId="0" fontId="2" fillId="0" borderId="0" xfId="0" applyFont="1" applyAlignment="1">
      <alignment wrapText="1"/>
    </xf>
    <xf numFmtId="164" fontId="24" fillId="0" borderId="37" xfId="1" applyNumberFormat="1" applyFont="1" applyFill="1" applyBorder="1"/>
    <xf numFmtId="164" fontId="24" fillId="0" borderId="17" xfId="1" applyNumberFormat="1" applyFont="1" applyFill="1" applyBorder="1"/>
    <xf numFmtId="0" fontId="7" fillId="0" borderId="60" xfId="0" applyFont="1" applyFill="1" applyBorder="1"/>
    <xf numFmtId="0" fontId="7" fillId="0" borderId="40" xfId="0" applyFont="1" applyFill="1" applyBorder="1"/>
    <xf numFmtId="164" fontId="2" fillId="0" borderId="47" xfId="1" applyNumberFormat="1" applyFont="1" applyFill="1" applyBorder="1"/>
    <xf numFmtId="164" fontId="24" fillId="0" borderId="47" xfId="1" applyNumberFormat="1" applyFont="1" applyFill="1" applyBorder="1"/>
    <xf numFmtId="0" fontId="7" fillId="0" borderId="33" xfId="0" applyFont="1" applyFill="1" applyBorder="1"/>
    <xf numFmtId="164" fontId="2" fillId="0" borderId="43" xfId="1" applyNumberFormat="1" applyFont="1" applyFill="1" applyBorder="1"/>
    <xf numFmtId="164" fontId="2" fillId="0" borderId="11" xfId="1" applyNumberFormat="1" applyFont="1" applyFill="1" applyBorder="1"/>
    <xf numFmtId="164" fontId="2" fillId="0" borderId="27" xfId="1" applyNumberFormat="1" applyFont="1" applyFill="1" applyBorder="1"/>
    <xf numFmtId="164" fontId="2" fillId="0" borderId="25" xfId="1" applyNumberFormat="1" applyFont="1" applyFill="1" applyBorder="1"/>
    <xf numFmtId="49" fontId="7" fillId="0" borderId="34" xfId="1" applyNumberFormat="1" applyFont="1" applyFill="1" applyBorder="1"/>
    <xf numFmtId="49" fontId="7" fillId="0" borderId="45" xfId="1" applyNumberFormat="1" applyFont="1" applyFill="1" applyBorder="1"/>
    <xf numFmtId="49" fontId="7" fillId="0" borderId="35" xfId="1" applyNumberFormat="1" applyFont="1" applyFill="1" applyBorder="1"/>
    <xf numFmtId="0" fontId="15" fillId="0" borderId="34" xfId="0" applyFont="1" applyFill="1" applyBorder="1"/>
    <xf numFmtId="0" fontId="15" fillId="0" borderId="38" xfId="0" applyFont="1" applyFill="1" applyBorder="1"/>
    <xf numFmtId="49" fontId="15" fillId="0" borderId="45" xfId="1" applyNumberFormat="1" applyFont="1" applyFill="1" applyBorder="1"/>
    <xf numFmtId="49" fontId="15" fillId="0" borderId="35" xfId="1" applyNumberFormat="1" applyFont="1" applyFill="1" applyBorder="1"/>
    <xf numFmtId="164" fontId="2" fillId="0" borderId="55" xfId="1" applyNumberFormat="1" applyFont="1" applyFill="1" applyBorder="1"/>
    <xf numFmtId="164" fontId="5" fillId="0" borderId="51" xfId="1" applyNumberFormat="1" applyFont="1" applyFill="1" applyBorder="1"/>
    <xf numFmtId="0" fontId="0" fillId="0" borderId="29" xfId="0" applyBorder="1"/>
    <xf numFmtId="164" fontId="24" fillId="0" borderId="49" xfId="1" applyNumberFormat="1" applyFont="1" applyFill="1" applyBorder="1"/>
    <xf numFmtId="164" fontId="24" fillId="0" borderId="33" xfId="1" applyNumberFormat="1" applyFont="1" applyFill="1" applyBorder="1"/>
    <xf numFmtId="164" fontId="2" fillId="0" borderId="62" xfId="1" applyNumberFormat="1" applyFont="1" applyFill="1" applyBorder="1"/>
    <xf numFmtId="164" fontId="26" fillId="0" borderId="11" xfId="1" applyNumberFormat="1" applyFont="1" applyFill="1" applyBorder="1"/>
    <xf numFmtId="0" fontId="7" fillId="0" borderId="57" xfId="0" applyFont="1" applyFill="1" applyBorder="1"/>
    <xf numFmtId="49" fontId="7" fillId="0" borderId="36" xfId="1" applyNumberFormat="1" applyFont="1" applyFill="1" applyBorder="1"/>
    <xf numFmtId="0" fontId="7" fillId="0" borderId="61" xfId="0" applyFont="1" applyFill="1" applyBorder="1"/>
    <xf numFmtId="49" fontId="7" fillId="0" borderId="57" xfId="1" applyNumberFormat="1" applyFont="1" applyFill="1" applyBorder="1"/>
    <xf numFmtId="0" fontId="7" fillId="0" borderId="11" xfId="0" applyFont="1" applyFill="1" applyBorder="1" applyAlignment="1">
      <alignment horizontal="left"/>
    </xf>
    <xf numFmtId="0" fontId="17" fillId="0" borderId="0" xfId="0" applyFont="1" applyBorder="1"/>
    <xf numFmtId="0" fontId="5" fillId="0" borderId="0" xfId="0" applyFont="1" applyBorder="1"/>
    <xf numFmtId="0" fontId="2" fillId="0" borderId="0" xfId="0" applyFont="1" applyBorder="1" applyAlignment="1">
      <alignment wrapText="1"/>
    </xf>
    <xf numFmtId="0" fontId="7" fillId="0" borderId="51" xfId="0" applyFont="1" applyFill="1" applyBorder="1"/>
    <xf numFmtId="0" fontId="21" fillId="0" borderId="40" xfId="0" applyFont="1" applyFill="1" applyBorder="1"/>
    <xf numFmtId="165" fontId="0" fillId="0" borderId="0" xfId="0" applyNumberFormat="1"/>
    <xf numFmtId="6" fontId="22" fillId="0" borderId="33" xfId="3" applyNumberFormat="1" applyFill="1" applyBorder="1"/>
    <xf numFmtId="165" fontId="0" fillId="0" borderId="0" xfId="2" applyNumberFormat="1" applyFont="1" applyAlignment="1">
      <alignment horizontal="left"/>
    </xf>
    <xf numFmtId="164" fontId="27" fillId="0" borderId="28" xfId="1" applyNumberFormat="1" applyFont="1" applyFill="1" applyBorder="1"/>
    <xf numFmtId="164" fontId="2" fillId="0" borderId="52" xfId="1" applyNumberFormat="1" applyFont="1" applyFill="1" applyBorder="1"/>
    <xf numFmtId="164" fontId="25" fillId="0" borderId="39" xfId="1" applyNumberFormat="1" applyFont="1" applyFill="1" applyBorder="1"/>
    <xf numFmtId="0" fontId="17" fillId="0" borderId="19" xfId="0" applyFont="1" applyFill="1" applyBorder="1" applyAlignment="1">
      <alignment horizontal="center"/>
    </xf>
    <xf numFmtId="0" fontId="2" fillId="0" borderId="0" xfId="0" applyFont="1" applyFill="1" applyAlignment="1">
      <alignment wrapText="1"/>
    </xf>
    <xf numFmtId="49" fontId="0" fillId="0" borderId="65" xfId="0" applyNumberFormat="1" applyBorder="1" applyAlignment="1">
      <alignment horizontal="center"/>
    </xf>
    <xf numFmtId="49" fontId="0" fillId="0" borderId="66" xfId="0" applyNumberFormat="1" applyBorder="1" applyAlignment="1">
      <alignment horizontal="center"/>
    </xf>
    <xf numFmtId="49" fontId="2" fillId="0" borderId="65" xfId="0" applyNumberFormat="1" applyFont="1" applyBorder="1" applyAlignment="1">
      <alignment horizontal="left"/>
    </xf>
    <xf numFmtId="49" fontId="0" fillId="0" borderId="65" xfId="0" applyNumberFormat="1" applyBorder="1" applyAlignment="1">
      <alignment horizontal="left"/>
    </xf>
    <xf numFmtId="0" fontId="0" fillId="0" borderId="65" xfId="0" applyBorder="1" applyAlignment="1">
      <alignment horizontal="left"/>
    </xf>
    <xf numFmtId="165" fontId="0" fillId="0" borderId="66" xfId="2" applyNumberFormat="1" applyFont="1" applyBorder="1"/>
    <xf numFmtId="0" fontId="0" fillId="0" borderId="65" xfId="0" applyBorder="1" applyAlignment="1">
      <alignment horizontal="left" wrapText="1"/>
    </xf>
    <xf numFmtId="49" fontId="2" fillId="0" borderId="65" xfId="0" applyNumberFormat="1" applyFont="1" applyBorder="1" applyAlignment="1">
      <alignment horizontal="left" wrapText="1"/>
    </xf>
    <xf numFmtId="6" fontId="2" fillId="0" borderId="65" xfId="0" applyNumberFormat="1" applyFont="1" applyBorder="1" applyAlignment="1">
      <alignment horizontal="left" wrapText="1"/>
    </xf>
    <xf numFmtId="6" fontId="0" fillId="0" borderId="65" xfId="0" applyNumberFormat="1" applyBorder="1" applyAlignment="1">
      <alignment horizontal="left" wrapText="1"/>
    </xf>
    <xf numFmtId="0" fontId="5" fillId="3" borderId="48" xfId="0" applyFont="1" applyFill="1" applyBorder="1"/>
    <xf numFmtId="49" fontId="0" fillId="3" borderId="51" xfId="0" applyNumberFormat="1" applyFill="1" applyBorder="1" applyAlignment="1">
      <alignment horizontal="center"/>
    </xf>
    <xf numFmtId="0" fontId="5" fillId="3" borderId="48" xfId="0" applyFont="1" applyFill="1" applyBorder="1" applyAlignment="1">
      <alignment horizontal="left"/>
    </xf>
    <xf numFmtId="165" fontId="0" fillId="3" borderId="51" xfId="2" applyNumberFormat="1" applyFont="1" applyFill="1" applyBorder="1"/>
    <xf numFmtId="49" fontId="15" fillId="0" borderId="0" xfId="0" applyNumberFormat="1" applyFont="1" applyAlignment="1">
      <alignment horizontal="left"/>
    </xf>
    <xf numFmtId="49" fontId="15" fillId="0" borderId="66" xfId="0" applyNumberFormat="1" applyFont="1" applyBorder="1" applyAlignment="1">
      <alignment horizontal="center"/>
    </xf>
    <xf numFmtId="49" fontId="15" fillId="0" borderId="41" xfId="0" applyNumberFormat="1" applyFont="1" applyBorder="1" applyAlignment="1">
      <alignment horizontal="center"/>
    </xf>
    <xf numFmtId="49" fontId="15" fillId="0" borderId="0" xfId="0" applyNumberFormat="1" applyFont="1" applyAlignment="1">
      <alignment horizontal="right"/>
    </xf>
    <xf numFmtId="0" fontId="5" fillId="3" borderId="20" xfId="0" applyFont="1" applyFill="1" applyBorder="1" applyAlignment="1">
      <alignment horizontal="left"/>
    </xf>
    <xf numFmtId="49" fontId="0" fillId="3" borderId="48" xfId="0" applyNumberFormat="1" applyFill="1" applyBorder="1" applyAlignment="1">
      <alignment horizontal="center"/>
    </xf>
    <xf numFmtId="49" fontId="15" fillId="3" borderId="51" xfId="0" applyNumberFormat="1" applyFont="1" applyFill="1" applyBorder="1" applyAlignment="1">
      <alignment horizontal="center"/>
    </xf>
    <xf numFmtId="0" fontId="0" fillId="3" borderId="20" xfId="0" applyFill="1" applyBorder="1"/>
    <xf numFmtId="0" fontId="0" fillId="3" borderId="48" xfId="0" applyFill="1" applyBorder="1" applyAlignment="1">
      <alignment horizontal="left" wrapText="1"/>
    </xf>
    <xf numFmtId="0" fontId="5" fillId="3" borderId="20" xfId="0" applyFont="1" applyFill="1" applyBorder="1"/>
    <xf numFmtId="0" fontId="0" fillId="3" borderId="48" xfId="0" applyFill="1" applyBorder="1" applyAlignment="1">
      <alignment horizontal="left"/>
    </xf>
    <xf numFmtId="0" fontId="0" fillId="3" borderId="51" xfId="0" applyFill="1" applyBorder="1" applyAlignment="1">
      <alignment horizontal="left"/>
    </xf>
    <xf numFmtId="0" fontId="0" fillId="0" borderId="65" xfId="0" applyBorder="1"/>
    <xf numFmtId="0" fontId="9" fillId="0" borderId="0" xfId="0" applyFont="1" applyBorder="1"/>
    <xf numFmtId="0" fontId="0" fillId="0" borderId="66" xfId="0" applyBorder="1" applyAlignment="1">
      <alignment horizontal="left"/>
    </xf>
    <xf numFmtId="0" fontId="2" fillId="0" borderId="66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0" fillId="0" borderId="67" xfId="0" applyBorder="1"/>
    <xf numFmtId="0" fontId="2" fillId="0" borderId="41" xfId="0" applyFont="1" applyBorder="1" applyAlignment="1">
      <alignment horizontal="left"/>
    </xf>
    <xf numFmtId="0" fontId="2" fillId="3" borderId="51" xfId="0" applyFont="1" applyFill="1" applyBorder="1" applyAlignment="1">
      <alignment horizontal="left"/>
    </xf>
    <xf numFmtId="49" fontId="2" fillId="3" borderId="48" xfId="0" applyNumberFormat="1" applyFont="1" applyFill="1" applyBorder="1" applyAlignment="1">
      <alignment horizontal="left"/>
    </xf>
    <xf numFmtId="49" fontId="2" fillId="3" borderId="48" xfId="0" applyNumberFormat="1" applyFont="1" applyFill="1" applyBorder="1" applyAlignment="1">
      <alignment horizontal="left" wrapText="1"/>
    </xf>
    <xf numFmtId="164" fontId="0" fillId="0" borderId="63" xfId="0" applyNumberFormat="1" applyBorder="1"/>
    <xf numFmtId="164" fontId="0" fillId="0" borderId="64" xfId="0" applyNumberFormat="1" applyBorder="1"/>
    <xf numFmtId="164" fontId="0" fillId="0" borderId="67" xfId="1" applyNumberFormat="1" applyFont="1" applyBorder="1"/>
    <xf numFmtId="164" fontId="0" fillId="0" borderId="41" xfId="1" applyNumberFormat="1" applyFont="1" applyBorder="1"/>
    <xf numFmtId="164" fontId="2" fillId="0" borderId="68" xfId="0" applyNumberFormat="1" applyFont="1" applyBorder="1"/>
    <xf numFmtId="164" fontId="7" fillId="0" borderId="69" xfId="0" applyNumberFormat="1" applyFont="1" applyBorder="1"/>
    <xf numFmtId="164" fontId="2" fillId="0" borderId="42" xfId="0" applyNumberFormat="1" applyFont="1" applyBorder="1"/>
    <xf numFmtId="164" fontId="7" fillId="0" borderId="70" xfId="0" applyNumberFormat="1" applyFont="1" applyBorder="1"/>
    <xf numFmtId="164" fontId="2" fillId="0" borderId="18" xfId="0" applyNumberFormat="1" applyFont="1" applyBorder="1"/>
    <xf numFmtId="0" fontId="5" fillId="0" borderId="21" xfId="0" applyFont="1" applyFill="1" applyBorder="1" applyAlignment="1">
      <alignment horizontal="left"/>
    </xf>
    <xf numFmtId="0" fontId="2" fillId="0" borderId="41" xfId="0" applyFont="1" applyFill="1" applyBorder="1" applyAlignment="1">
      <alignment horizontal="left"/>
    </xf>
    <xf numFmtId="49" fontId="15" fillId="0" borderId="41" xfId="0" applyNumberFormat="1" applyFont="1" applyFill="1" applyBorder="1" applyAlignment="1">
      <alignment horizontal="center"/>
    </xf>
    <xf numFmtId="49" fontId="2" fillId="0" borderId="67" xfId="0" applyNumberFormat="1" applyFont="1" applyFill="1" applyBorder="1" applyAlignment="1">
      <alignment horizontal="left" wrapText="1"/>
    </xf>
    <xf numFmtId="165" fontId="0" fillId="0" borderId="41" xfId="2" applyNumberFormat="1" applyFont="1" applyFill="1" applyBorder="1"/>
    <xf numFmtId="0" fontId="5" fillId="0" borderId="67" xfId="0" applyFont="1" applyFill="1" applyBorder="1" applyAlignment="1">
      <alignment horizontal="left"/>
    </xf>
    <xf numFmtId="0" fontId="2" fillId="0" borderId="46" xfId="0" applyFont="1" applyBorder="1"/>
    <xf numFmtId="164" fontId="15" fillId="0" borderId="4" xfId="1" applyNumberFormat="1" applyFont="1" applyFill="1" applyBorder="1" applyAlignment="1">
      <alignment horizontal="right"/>
    </xf>
    <xf numFmtId="164" fontId="26" fillId="0" borderId="36" xfId="1" applyNumberFormat="1" applyFont="1" applyFill="1" applyBorder="1"/>
    <xf numFmtId="0" fontId="15" fillId="0" borderId="71" xfId="0" applyFont="1" applyFill="1" applyBorder="1"/>
    <xf numFmtId="164" fontId="2" fillId="0" borderId="58" xfId="1" applyNumberFormat="1" applyFont="1" applyFill="1" applyBorder="1" applyAlignment="1">
      <alignment horizontal="center"/>
    </xf>
    <xf numFmtId="49" fontId="7" fillId="0" borderId="30" xfId="1" applyNumberFormat="1" applyFont="1" applyFill="1" applyBorder="1"/>
    <xf numFmtId="164" fontId="24" fillId="0" borderId="4" xfId="1" applyNumberFormat="1" applyFont="1" applyFill="1" applyBorder="1" applyAlignment="1">
      <alignment horizontal="center"/>
    </xf>
    <xf numFmtId="38" fontId="2" fillId="0" borderId="0" xfId="1" applyNumberFormat="1" applyFont="1" applyFill="1" applyBorder="1" applyAlignment="1">
      <alignment horizontal="right"/>
    </xf>
    <xf numFmtId="164" fontId="2" fillId="0" borderId="3" xfId="1" applyNumberFormat="1" applyFont="1" applyFill="1" applyBorder="1" applyAlignment="1">
      <alignment horizontal="center"/>
    </xf>
    <xf numFmtId="49" fontId="15" fillId="0" borderId="4" xfId="1" applyNumberFormat="1" applyFont="1" applyFill="1" applyBorder="1"/>
    <xf numFmtId="164" fontId="24" fillId="0" borderId="25" xfId="1" applyNumberFormat="1" applyFont="1" applyFill="1" applyBorder="1" applyAlignment="1">
      <alignment horizontal="center"/>
    </xf>
    <xf numFmtId="164" fontId="24" fillId="0" borderId="11" xfId="1" applyNumberFormat="1" applyFont="1" applyFill="1" applyBorder="1" applyAlignment="1">
      <alignment horizontal="center"/>
    </xf>
    <xf numFmtId="49" fontId="7" fillId="0" borderId="33" xfId="1" applyNumberFormat="1" applyFont="1" applyFill="1" applyBorder="1"/>
    <xf numFmtId="49" fontId="7" fillId="0" borderId="46" xfId="1" applyNumberFormat="1" applyFont="1" applyFill="1" applyBorder="1"/>
    <xf numFmtId="0" fontId="7" fillId="0" borderId="62" xfId="0" applyFont="1" applyFill="1" applyBorder="1"/>
    <xf numFmtId="164" fontId="5" fillId="0" borderId="40" xfId="1" applyNumberFormat="1" applyFont="1" applyFill="1" applyBorder="1"/>
    <xf numFmtId="164" fontId="12" fillId="0" borderId="50" xfId="1" applyNumberFormat="1" applyFont="1" applyFill="1" applyBorder="1"/>
    <xf numFmtId="164" fontId="24" fillId="0" borderId="24" xfId="1" applyNumberFormat="1" applyFont="1" applyFill="1" applyBorder="1" applyAlignment="1">
      <alignment horizontal="center"/>
    </xf>
    <xf numFmtId="164" fontId="24" fillId="0" borderId="58" xfId="1" applyNumberFormat="1" applyFont="1" applyFill="1" applyBorder="1" applyAlignment="1">
      <alignment horizontal="center"/>
    </xf>
    <xf numFmtId="0" fontId="2" fillId="0" borderId="29" xfId="0" applyFont="1" applyBorder="1"/>
    <xf numFmtId="164" fontId="0" fillId="0" borderId="29" xfId="1" applyNumberFormat="1" applyFont="1" applyBorder="1"/>
    <xf numFmtId="164" fontId="0" fillId="0" borderId="72" xfId="1" applyNumberFormat="1" applyFont="1" applyBorder="1"/>
    <xf numFmtId="164" fontId="7" fillId="0" borderId="73" xfId="1" applyNumberFormat="1" applyFont="1" applyBorder="1"/>
    <xf numFmtId="164" fontId="2" fillId="0" borderId="74" xfId="0" applyNumberFormat="1" applyFont="1" applyBorder="1"/>
    <xf numFmtId="164" fontId="2" fillId="0" borderId="75" xfId="0" applyNumberFormat="1" applyFont="1" applyBorder="1"/>
    <xf numFmtId="164" fontId="7" fillId="0" borderId="76" xfId="0" applyNumberFormat="1" applyFont="1" applyBorder="1"/>
    <xf numFmtId="0" fontId="2" fillId="0" borderId="57" xfId="0" applyFont="1" applyBorder="1"/>
    <xf numFmtId="10" fontId="2" fillId="0" borderId="65" xfId="0" applyNumberFormat="1" applyFont="1" applyBorder="1" applyAlignment="1">
      <alignment horizontal="left"/>
    </xf>
    <xf numFmtId="9" fontId="2" fillId="0" borderId="65" xfId="0" applyNumberFormat="1" applyFont="1" applyBorder="1" applyAlignment="1">
      <alignment horizontal="left" wrapText="1"/>
    </xf>
    <xf numFmtId="0" fontId="5" fillId="0" borderId="77" xfId="0" applyFont="1" applyBorder="1" applyAlignment="1">
      <alignment horizontal="centerContinuous"/>
    </xf>
    <xf numFmtId="0" fontId="5" fillId="0" borderId="78" xfId="0" applyFont="1" applyBorder="1" applyAlignment="1">
      <alignment horizontal="centerContinuous"/>
    </xf>
    <xf numFmtId="0" fontId="23" fillId="0" borderId="54" xfId="3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23" fillId="0" borderId="5" xfId="3" applyFont="1" applyFill="1" applyBorder="1" applyAlignment="1">
      <alignment horizontal="center" wrapText="1"/>
    </xf>
    <xf numFmtId="6" fontId="22" fillId="0" borderId="24" xfId="3" applyNumberFormat="1" applyFill="1" applyBorder="1"/>
    <xf numFmtId="6" fontId="22" fillId="0" borderId="26" xfId="3" applyNumberFormat="1" applyFill="1" applyBorder="1"/>
    <xf numFmtId="166" fontId="1" fillId="0" borderId="34" xfId="4" applyNumberFormat="1" applyFont="1" applyFill="1" applyBorder="1"/>
    <xf numFmtId="6" fontId="22" fillId="0" borderId="3" xfId="3" applyNumberFormat="1" applyFill="1" applyBorder="1"/>
    <xf numFmtId="166" fontId="1" fillId="0" borderId="45" xfId="4" applyNumberFormat="1" applyFont="1" applyFill="1" applyBorder="1"/>
    <xf numFmtId="166" fontId="1" fillId="0" borderId="33" xfId="4" applyNumberFormat="1" applyFont="1" applyFill="1" applyBorder="1"/>
    <xf numFmtId="6" fontId="22" fillId="0" borderId="23" xfId="3" applyNumberFormat="1" applyFill="1" applyBorder="1"/>
    <xf numFmtId="166" fontId="1" fillId="0" borderId="35" xfId="4" applyNumberFormat="1" applyFont="1" applyFill="1" applyBorder="1"/>
    <xf numFmtId="49" fontId="2" fillId="0" borderId="0" xfId="0" applyNumberFormat="1" applyFont="1" applyAlignment="1">
      <alignment horizontal="left" wrapText="1"/>
    </xf>
    <xf numFmtId="49" fontId="0" fillId="0" borderId="0" xfId="0" applyNumberFormat="1" applyAlignment="1">
      <alignment horizontal="left" wrapText="1"/>
    </xf>
    <xf numFmtId="165" fontId="0" fillId="0" borderId="66" xfId="2" quotePrefix="1" applyNumberFormat="1" applyFont="1" applyBorder="1"/>
    <xf numFmtId="0" fontId="5" fillId="0" borderId="63" xfId="0" applyFont="1" applyBorder="1"/>
    <xf numFmtId="0" fontId="5" fillId="0" borderId="12" xfId="0" applyFont="1" applyBorder="1"/>
    <xf numFmtId="0" fontId="5" fillId="0" borderId="64" xfId="0" applyFont="1" applyBorder="1"/>
    <xf numFmtId="0" fontId="0" fillId="0" borderId="66" xfId="0" applyBorder="1"/>
    <xf numFmtId="0" fontId="2" fillId="0" borderId="67" xfId="0" applyFont="1" applyBorder="1"/>
    <xf numFmtId="0" fontId="0" fillId="0" borderId="41" xfId="0" applyBorder="1"/>
    <xf numFmtId="0" fontId="0" fillId="0" borderId="64" xfId="0" applyBorder="1"/>
    <xf numFmtId="0" fontId="2" fillId="0" borderId="65" xfId="0" applyFont="1" applyBorder="1"/>
    <xf numFmtId="0" fontId="7" fillId="0" borderId="80" xfId="0" applyFont="1" applyFill="1" applyBorder="1"/>
    <xf numFmtId="0" fontId="7" fillId="0" borderId="60" xfId="0" applyFont="1" applyFill="1" applyBorder="1" applyAlignment="1">
      <alignment horizontal="center"/>
    </xf>
    <xf numFmtId="0" fontId="7" fillId="0" borderId="32" xfId="0" applyFont="1" applyFill="1" applyBorder="1" applyAlignment="1">
      <alignment horizontal="center"/>
    </xf>
    <xf numFmtId="49" fontId="7" fillId="0" borderId="0" xfId="1" applyNumberFormat="1" applyFont="1" applyFill="1" applyBorder="1" applyAlignment="1">
      <alignment horizontal="center"/>
    </xf>
    <xf numFmtId="49" fontId="7" fillId="0" borderId="37" xfId="1" applyNumberFormat="1" applyFont="1" applyFill="1" applyBorder="1" applyAlignment="1">
      <alignment horizontal="center"/>
    </xf>
    <xf numFmtId="49" fontId="7" fillId="0" borderId="80" xfId="1" applyNumberFormat="1" applyFont="1" applyFill="1" applyBorder="1" applyAlignment="1">
      <alignment horizontal="center"/>
    </xf>
    <xf numFmtId="165" fontId="0" fillId="0" borderId="51" xfId="2" quotePrefix="1" applyNumberFormat="1" applyFont="1" applyBorder="1"/>
    <xf numFmtId="164" fontId="2" fillId="0" borderId="58" xfId="1" applyNumberFormat="1" applyFont="1" applyFill="1" applyBorder="1"/>
    <xf numFmtId="164" fontId="27" fillId="0" borderId="58" xfId="1" applyNumberFormat="1" applyFont="1" applyFill="1" applyBorder="1"/>
    <xf numFmtId="164" fontId="24" fillId="0" borderId="11" xfId="1" applyNumberFormat="1" applyFont="1" applyFill="1" applyBorder="1"/>
    <xf numFmtId="164" fontId="24" fillId="0" borderId="0" xfId="1" applyNumberFormat="1" applyFont="1" applyFill="1" applyBorder="1"/>
    <xf numFmtId="0" fontId="7" fillId="0" borderId="30" xfId="0" applyFont="1" applyBorder="1"/>
    <xf numFmtId="49" fontId="7" fillId="0" borderId="66" xfId="1" applyNumberFormat="1" applyFont="1" applyFill="1" applyBorder="1"/>
    <xf numFmtId="49" fontId="2" fillId="0" borderId="65" xfId="0" applyNumberFormat="1" applyFont="1" applyBorder="1" applyAlignment="1">
      <alignment horizontal="center"/>
    </xf>
    <xf numFmtId="49" fontId="2" fillId="0" borderId="67" xfId="0" applyNumberFormat="1" applyFont="1" applyFill="1" applyBorder="1" applyAlignment="1">
      <alignment horizontal="center"/>
    </xf>
    <xf numFmtId="49" fontId="2" fillId="0" borderId="67" xfId="0" applyNumberFormat="1" applyFont="1" applyBorder="1" applyAlignment="1">
      <alignment horizontal="center"/>
    </xf>
    <xf numFmtId="166" fontId="22" fillId="0" borderId="34" xfId="4" applyNumberFormat="1" applyFont="1" applyFill="1" applyBorder="1"/>
    <xf numFmtId="166" fontId="22" fillId="0" borderId="35" xfId="4" applyNumberFormat="1" applyFont="1" applyFill="1" applyBorder="1"/>
    <xf numFmtId="0" fontId="0" fillId="4" borderId="0" xfId="0" applyFill="1"/>
    <xf numFmtId="0" fontId="23" fillId="4" borderId="5" xfId="3" applyFont="1" applyFill="1" applyBorder="1" applyAlignment="1">
      <alignment wrapText="1"/>
    </xf>
    <xf numFmtId="6" fontId="22" fillId="4" borderId="17" xfId="3" applyNumberFormat="1" applyFill="1" applyBorder="1"/>
    <xf numFmtId="6" fontId="22" fillId="4" borderId="18" xfId="3" applyNumberFormat="1" applyFill="1" applyBorder="1"/>
    <xf numFmtId="6" fontId="22" fillId="4" borderId="19" xfId="3" applyNumberFormat="1" applyFill="1" applyBorder="1"/>
    <xf numFmtId="0" fontId="5" fillId="2" borderId="77" xfId="0" applyFont="1" applyFill="1" applyBorder="1" applyAlignment="1">
      <alignment horizontal="centerContinuous"/>
    </xf>
    <xf numFmtId="0" fontId="5" fillId="2" borderId="79" xfId="0" applyFont="1" applyFill="1" applyBorder="1" applyAlignment="1">
      <alignment horizontal="centerContinuous"/>
    </xf>
    <xf numFmtId="0" fontId="5" fillId="2" borderId="78" xfId="0" applyFont="1" applyFill="1" applyBorder="1" applyAlignment="1">
      <alignment horizontal="centerContinuous"/>
    </xf>
    <xf numFmtId="165" fontId="2" fillId="0" borderId="0" xfId="0" applyNumberFormat="1" applyFont="1" applyAlignment="1">
      <alignment wrapText="1"/>
    </xf>
    <xf numFmtId="0" fontId="7" fillId="0" borderId="46" xfId="0" applyFont="1" applyFill="1" applyBorder="1" applyAlignment="1">
      <alignment horizontal="center"/>
    </xf>
    <xf numFmtId="49" fontId="7" fillId="0" borderId="46" xfId="1" applyNumberFormat="1" applyFont="1" applyFill="1" applyBorder="1" applyAlignment="1">
      <alignment horizontal="center"/>
    </xf>
    <xf numFmtId="164" fontId="0" fillId="0" borderId="0" xfId="1" applyNumberFormat="1" applyFont="1" applyFill="1"/>
    <xf numFmtId="165" fontId="0" fillId="0" borderId="0" xfId="0" applyNumberFormat="1" applyFill="1"/>
    <xf numFmtId="164" fontId="24" fillId="0" borderId="72" xfId="1" applyNumberFormat="1" applyFont="1" applyBorder="1"/>
    <xf numFmtId="0" fontId="2" fillId="0" borderId="66" xfId="0" applyFont="1" applyBorder="1" applyAlignment="1">
      <alignment horizontal="left" vertical="center"/>
    </xf>
    <xf numFmtId="49" fontId="2" fillId="0" borderId="48" xfId="0" applyNumberFormat="1" applyFont="1" applyBorder="1" applyAlignment="1">
      <alignment horizontal="center"/>
    </xf>
    <xf numFmtId="0" fontId="2" fillId="0" borderId="0" xfId="0" applyFont="1" applyAlignment="1">
      <alignment horizontal="left" vertical="top"/>
    </xf>
    <xf numFmtId="49" fontId="0" fillId="0" borderId="0" xfId="0" applyNumberFormat="1" applyAlignment="1">
      <alignment vertical="center" wrapText="1"/>
    </xf>
    <xf numFmtId="49" fontId="2" fillId="0" borderId="0" xfId="0" applyNumberFormat="1" applyFont="1" applyAlignment="1">
      <alignment vertical="center" wrapText="1"/>
    </xf>
    <xf numFmtId="0" fontId="5" fillId="0" borderId="0" xfId="0" applyFont="1" applyAlignment="1">
      <alignment horizontal="left" vertical="top"/>
    </xf>
    <xf numFmtId="0" fontId="2" fillId="0" borderId="0" xfId="0" applyFont="1" applyAlignment="1">
      <alignment horizontal="right"/>
    </xf>
    <xf numFmtId="0" fontId="5" fillId="2" borderId="5" xfId="0" applyFont="1" applyFill="1" applyBorder="1" applyAlignment="1">
      <alignment horizontal="left" vertical="center"/>
    </xf>
    <xf numFmtId="49" fontId="5" fillId="2" borderId="5" xfId="0" applyNumberFormat="1" applyFont="1" applyFill="1" applyBorder="1" applyAlignment="1">
      <alignment vertical="center" wrapText="1"/>
    </xf>
    <xf numFmtId="0" fontId="2" fillId="0" borderId="5" xfId="0" quotePrefix="1" applyFont="1" applyBorder="1"/>
    <xf numFmtId="165" fontId="0" fillId="0" borderId="5" xfId="2" applyNumberFormat="1" applyFont="1" applyBorder="1"/>
    <xf numFmtId="10" fontId="2" fillId="0" borderId="65" xfId="0" applyNumberFormat="1" applyFont="1" applyBorder="1" applyAlignment="1">
      <alignment horizontal="center"/>
    </xf>
    <xf numFmtId="0" fontId="5" fillId="0" borderId="65" xfId="0" applyFont="1" applyBorder="1"/>
    <xf numFmtId="49" fontId="2" fillId="0" borderId="65" xfId="0" applyNumberFormat="1" applyFont="1" applyBorder="1" applyAlignment="1">
      <alignment horizontal="center" wrapText="1"/>
    </xf>
    <xf numFmtId="164" fontId="24" fillId="0" borderId="52" xfId="1" applyNumberFormat="1" applyFont="1" applyFill="1" applyBorder="1"/>
    <xf numFmtId="0" fontId="28" fillId="0" borderId="0" xfId="0" applyFont="1" applyFill="1"/>
    <xf numFmtId="0" fontId="14" fillId="0" borderId="0" xfId="0" applyFont="1" applyFill="1" applyBorder="1" applyAlignment="1">
      <alignment horizontal="center"/>
    </xf>
    <xf numFmtId="49" fontId="2" fillId="0" borderId="0" xfId="0" applyNumberFormat="1" applyFont="1" applyAlignment="1">
      <alignment horizontal="left" wrapText="1"/>
    </xf>
    <xf numFmtId="0" fontId="0" fillId="0" borderId="0" xfId="0" applyAlignment="1">
      <alignment horizontal="left" wrapText="1"/>
    </xf>
    <xf numFmtId="0" fontId="5" fillId="3" borderId="63" xfId="0" applyFont="1" applyFill="1" applyBorder="1" applyAlignment="1">
      <alignment horizontal="center"/>
    </xf>
    <xf numFmtId="0" fontId="5" fillId="3" borderId="64" xfId="0" applyFont="1" applyFill="1" applyBorder="1" applyAlignment="1">
      <alignment horizontal="center"/>
    </xf>
    <xf numFmtId="49" fontId="2" fillId="0" borderId="63" xfId="0" applyNumberFormat="1" applyFont="1" applyFill="1" applyBorder="1" applyAlignment="1">
      <alignment horizontal="left" vertical="top" wrapText="1"/>
    </xf>
    <xf numFmtId="49" fontId="2" fillId="0" borderId="64" xfId="0" applyNumberFormat="1" applyFont="1" applyFill="1" applyBorder="1" applyAlignment="1">
      <alignment horizontal="left" vertical="top" wrapText="1"/>
    </xf>
    <xf numFmtId="49" fontId="2" fillId="0" borderId="67" xfId="0" applyNumberFormat="1" applyFont="1" applyFill="1" applyBorder="1" applyAlignment="1">
      <alignment horizontal="left" vertical="top" wrapText="1"/>
    </xf>
    <xf numFmtId="49" fontId="2" fillId="0" borderId="41" xfId="0" applyNumberFormat="1" applyFont="1" applyFill="1" applyBorder="1" applyAlignment="1">
      <alignment horizontal="left" vertical="top" wrapText="1"/>
    </xf>
    <xf numFmtId="49" fontId="0" fillId="0" borderId="0" xfId="0" applyNumberFormat="1" applyAlignment="1">
      <alignment horizontal="left" vertical="top" wrapText="1"/>
    </xf>
    <xf numFmtId="6" fontId="2" fillId="0" borderId="65" xfId="0" applyNumberFormat="1" applyFont="1" applyBorder="1" applyAlignment="1">
      <alignment horizontal="left" wrapText="1"/>
    </xf>
    <xf numFmtId="6" fontId="2" fillId="0" borderId="66" xfId="0" applyNumberFormat="1" applyFont="1" applyBorder="1" applyAlignment="1">
      <alignment horizontal="left" wrapText="1"/>
    </xf>
    <xf numFmtId="49" fontId="2" fillId="0" borderId="65" xfId="0" applyNumberFormat="1" applyFont="1" applyBorder="1" applyAlignment="1">
      <alignment horizontal="left" wrapText="1"/>
    </xf>
    <xf numFmtId="0" fontId="0" fillId="0" borderId="0" xfId="0" applyBorder="1" applyAlignment="1"/>
    <xf numFmtId="0" fontId="0" fillId="0" borderId="66" xfId="0" applyBorder="1" applyAlignment="1"/>
    <xf numFmtId="0" fontId="2" fillId="0" borderId="0" xfId="0" applyFont="1" applyAlignment="1">
      <alignment horizontal="left" wrapText="1"/>
    </xf>
  </cellXfs>
  <cellStyles count="5">
    <cellStyle name="Comma" xfId="1" builtinId="3"/>
    <cellStyle name="Currency" xfId="2" builtinId="4"/>
    <cellStyle name="Normal" xfId="0" builtinId="0"/>
    <cellStyle name="Normal 2" xfId="3"/>
    <cellStyle name="Percent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104775</xdr:colOff>
      <xdr:row>116</xdr:row>
      <xdr:rowOff>0</xdr:rowOff>
    </xdr:from>
    <xdr:to>
      <xdr:col>3</xdr:col>
      <xdr:colOff>0</xdr:colOff>
      <xdr:row>116</xdr:row>
      <xdr:rowOff>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285750" y="17221200"/>
          <a:ext cx="44481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endParaRPr 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1</xdr:col>
      <xdr:colOff>1906</xdr:colOff>
      <xdr:row>0</xdr:row>
      <xdr:rowOff>38100</xdr:rowOff>
    </xdr:from>
    <xdr:to>
      <xdr:col>5</xdr:col>
      <xdr:colOff>637745</xdr:colOff>
      <xdr:row>6</xdr:row>
      <xdr:rowOff>24952</xdr:rowOff>
    </xdr:to>
    <xdr:pic>
      <xdr:nvPicPr>
        <xdr:cNvPr id="1268" name="Picture 2" descr="blacksolidlogo_righttext">
          <a:extLst>
            <a:ext uri="{FF2B5EF4-FFF2-40B4-BE49-F238E27FC236}">
              <a16:creationId xmlns:a16="http://schemas.microsoft.com/office/drawing/2014/main" xmlns="" id="{00000000-0008-0000-0000-0000F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6" y="38100"/>
          <a:ext cx="4204688" cy="975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G139"/>
  <sheetViews>
    <sheetView zoomScale="85" zoomScaleNormal="85" workbookViewId="0">
      <pane xSplit="1" ySplit="9" topLeftCell="B34" activePane="bottomRight" state="frozen"/>
      <selection activeCell="A39" sqref="A39:IV43"/>
      <selection pane="topRight" activeCell="A39" sqref="A39:IV43"/>
      <selection pane="bottomLeft" activeCell="A39" sqref="A39:IV43"/>
      <selection pane="bottomRight" activeCell="F117" sqref="F117"/>
    </sheetView>
  </sheetViews>
  <sheetFormatPr defaultRowHeight="13.2" x14ac:dyDescent="0.25"/>
  <cols>
    <col min="1" max="1" width="1.5546875" customWidth="1"/>
    <col min="2" max="2" width="50.5546875" customWidth="1"/>
    <col min="3" max="3" width="1.44140625" customWidth="1"/>
    <col min="4" max="4" width="15.6640625" hidden="1" customWidth="1"/>
    <col min="5" max="5" width="1.5546875" hidden="1" customWidth="1"/>
    <col min="6" max="6" width="17.44140625" customWidth="1"/>
    <col min="7" max="7" width="4.109375" customWidth="1"/>
    <col min="8" max="8" width="2.21875" customWidth="1"/>
    <col min="9" max="9" width="15.109375" style="72" bestFit="1" customWidth="1"/>
    <col min="10" max="10" width="3.109375" customWidth="1"/>
    <col min="11" max="11" width="15.5546875" hidden="1" customWidth="1"/>
    <col min="12" max="12" width="2.88671875" style="58" hidden="1" customWidth="1"/>
    <col min="13" max="13" width="15.109375" hidden="1" customWidth="1"/>
    <col min="14" max="14" width="2.5546875" hidden="1" customWidth="1"/>
    <col min="15" max="15" width="14.44140625" hidden="1" customWidth="1"/>
    <col min="16" max="16" width="12.5546875" style="72" hidden="1" customWidth="1"/>
    <col min="17" max="17" width="9.109375" hidden="1" customWidth="1"/>
    <col min="18" max="18" width="15" hidden="1" customWidth="1"/>
    <col min="19" max="19" width="3" hidden="1" customWidth="1"/>
    <col min="20" max="20" width="18.88671875" hidden="1" customWidth="1"/>
    <col min="21" max="21" width="2.5546875" hidden="1" customWidth="1"/>
    <col min="22" max="22" width="11.44140625" hidden="1" customWidth="1"/>
    <col min="23" max="23" width="6" hidden="1" customWidth="1"/>
    <col min="24" max="24" width="2.5546875" style="212" customWidth="1"/>
    <col min="25" max="25" width="15.88671875" customWidth="1"/>
    <col min="26" max="26" width="2.77734375" customWidth="1"/>
    <col min="27" max="27" width="3" style="212" bestFit="1" customWidth="1"/>
    <col min="28" max="28" width="15" bestFit="1" customWidth="1"/>
    <col min="29" max="29" width="2.21875" style="212" customWidth="1"/>
    <col min="30" max="30" width="3" style="212" bestFit="1" customWidth="1"/>
    <col min="32" max="32" width="12.6640625" bestFit="1" customWidth="1"/>
  </cols>
  <sheetData>
    <row r="3" spans="2:33" ht="17.399999999999999" x14ac:dyDescent="0.3">
      <c r="D3" s="82"/>
      <c r="F3" s="82"/>
      <c r="I3" s="467" t="s">
        <v>183</v>
      </c>
    </row>
    <row r="4" spans="2:33" x14ac:dyDescent="0.25">
      <c r="B4" s="34"/>
      <c r="C4" s="35"/>
      <c r="D4" s="40"/>
      <c r="E4" s="40"/>
      <c r="F4" s="40"/>
      <c r="I4" s="27"/>
    </row>
    <row r="5" spans="2:33" ht="7.5" customHeight="1" x14ac:dyDescent="0.25">
      <c r="B5" s="34"/>
      <c r="C5" s="35"/>
      <c r="D5" s="40"/>
      <c r="E5" s="40"/>
      <c r="F5" s="40"/>
    </row>
    <row r="6" spans="2:33" ht="13.8" x14ac:dyDescent="0.25">
      <c r="C6" s="43"/>
      <c r="D6" s="43"/>
      <c r="E6" s="43"/>
      <c r="F6" s="43"/>
      <c r="G6" s="43"/>
      <c r="H6" s="43"/>
      <c r="I6" s="109" t="s">
        <v>86</v>
      </c>
      <c r="J6" s="43"/>
      <c r="K6" s="116"/>
      <c r="L6" s="64"/>
      <c r="M6" s="116"/>
      <c r="N6" s="70"/>
      <c r="Y6" s="209" t="s">
        <v>113</v>
      </c>
    </row>
    <row r="7" spans="2:33" ht="8.4" customHeight="1" x14ac:dyDescent="0.25">
      <c r="B7" s="43"/>
      <c r="C7" s="43"/>
      <c r="D7" s="468"/>
      <c r="E7" s="468"/>
      <c r="F7" s="468"/>
      <c r="G7" s="468"/>
      <c r="H7" s="468"/>
      <c r="I7" s="468"/>
      <c r="J7" s="468"/>
      <c r="K7" s="115"/>
      <c r="L7" s="64"/>
      <c r="M7" s="154"/>
      <c r="N7" s="70"/>
      <c r="O7" s="59"/>
      <c r="P7" s="73"/>
    </row>
    <row r="8" spans="2:33" ht="26.4" x14ac:dyDescent="0.25">
      <c r="B8" s="77" t="s">
        <v>85</v>
      </c>
      <c r="C8" s="37"/>
      <c r="D8" s="41" t="s">
        <v>0</v>
      </c>
      <c r="E8" s="38"/>
      <c r="F8" s="42" t="s">
        <v>1</v>
      </c>
      <c r="H8" s="214"/>
      <c r="I8" s="41" t="s">
        <v>184</v>
      </c>
      <c r="K8" s="42" t="s">
        <v>28</v>
      </c>
      <c r="M8" s="42" t="s">
        <v>21</v>
      </c>
      <c r="O8" s="69" t="s">
        <v>22</v>
      </c>
      <c r="P8" s="27"/>
      <c r="R8" s="42" t="s">
        <v>13</v>
      </c>
      <c r="T8" s="42" t="s">
        <v>25</v>
      </c>
      <c r="Y8" s="41" t="s">
        <v>13</v>
      </c>
      <c r="AB8" s="41" t="s">
        <v>21</v>
      </c>
    </row>
    <row r="9" spans="2:33" x14ac:dyDescent="0.25">
      <c r="B9" s="27" t="s">
        <v>23</v>
      </c>
      <c r="C9" s="11"/>
      <c r="D9" s="39"/>
      <c r="E9" s="26"/>
      <c r="F9" s="39">
        <v>8739220986</v>
      </c>
      <c r="H9" s="214"/>
      <c r="I9" s="39">
        <v>8739220986</v>
      </c>
      <c r="K9" s="39"/>
      <c r="M9" s="39"/>
      <c r="O9" s="65"/>
      <c r="R9" s="39"/>
      <c r="T9" s="39"/>
      <c r="Y9" s="39"/>
      <c r="AB9" s="39"/>
    </row>
    <row r="10" spans="2:33" ht="9" customHeight="1" x14ac:dyDescent="0.25">
      <c r="B10" s="36"/>
      <c r="C10" s="37"/>
      <c r="D10" s="40"/>
      <c r="E10" s="38"/>
      <c r="F10" s="40"/>
      <c r="H10" s="214"/>
      <c r="I10" s="40"/>
      <c r="K10" s="40"/>
      <c r="M10" s="66"/>
      <c r="R10" s="40"/>
      <c r="AG10" s="39"/>
    </row>
    <row r="11" spans="2:33" ht="15" customHeight="1" x14ac:dyDescent="0.25">
      <c r="B11" s="8" t="s">
        <v>17</v>
      </c>
      <c r="C11" s="4"/>
      <c r="D11" s="6"/>
      <c r="E11" s="7"/>
      <c r="F11" s="6"/>
      <c r="H11" s="214"/>
      <c r="I11" s="6"/>
      <c r="K11" s="6"/>
      <c r="M11" s="9"/>
      <c r="R11" s="9"/>
      <c r="T11" s="9"/>
    </row>
    <row r="12" spans="2:33" x14ac:dyDescent="0.25">
      <c r="B12" s="235" t="s">
        <v>2</v>
      </c>
      <c r="C12" s="137"/>
      <c r="D12" s="96">
        <f>31897244</f>
        <v>31897244</v>
      </c>
      <c r="E12" s="15"/>
      <c r="F12" s="96">
        <f>31897244</f>
        <v>31897244</v>
      </c>
      <c r="G12" s="279" t="s">
        <v>14</v>
      </c>
      <c r="H12" s="214"/>
      <c r="I12" s="96">
        <v>31897244</v>
      </c>
      <c r="J12" s="279" t="s">
        <v>14</v>
      </c>
      <c r="K12" s="205"/>
      <c r="L12" s="124"/>
      <c r="M12" s="123"/>
      <c r="N12" s="124"/>
      <c r="O12" s="80"/>
      <c r="P12" s="81"/>
      <c r="Q12" s="82"/>
      <c r="R12" s="79"/>
      <c r="S12" s="3"/>
      <c r="T12" s="79"/>
      <c r="U12" s="3"/>
      <c r="Y12" s="88"/>
      <c r="Z12" s="46"/>
      <c r="AB12" s="88"/>
      <c r="AC12" s="223"/>
    </row>
    <row r="13" spans="2:33" x14ac:dyDescent="0.25">
      <c r="B13" s="139" t="s">
        <v>3</v>
      </c>
      <c r="C13" s="137"/>
      <c r="D13" s="99">
        <v>3165790</v>
      </c>
      <c r="E13" s="420"/>
      <c r="F13" s="99">
        <v>3165790</v>
      </c>
      <c r="G13" s="130" t="s">
        <v>14</v>
      </c>
      <c r="H13" s="214"/>
      <c r="I13" s="99">
        <v>3165790</v>
      </c>
      <c r="J13" s="130" t="s">
        <v>14</v>
      </c>
      <c r="K13" s="278"/>
      <c r="L13" s="126"/>
      <c r="M13" s="112"/>
      <c r="N13" s="126"/>
      <c r="O13" s="80"/>
      <c r="P13" s="81"/>
      <c r="Q13" s="82"/>
      <c r="R13" s="79"/>
      <c r="S13" s="3"/>
      <c r="T13" s="103"/>
      <c r="U13" s="3"/>
      <c r="Y13" s="110"/>
      <c r="Z13" s="3"/>
      <c r="AB13" s="110"/>
      <c r="AC13" s="224"/>
    </row>
    <row r="14" spans="2:33" x14ac:dyDescent="0.25">
      <c r="B14" s="236"/>
      <c r="C14" s="138"/>
      <c r="D14" s="199"/>
      <c r="E14" s="7"/>
      <c r="F14" s="199"/>
      <c r="G14" s="296"/>
      <c r="H14" s="214"/>
      <c r="I14" s="199"/>
      <c r="J14" s="136"/>
      <c r="K14" s="206"/>
      <c r="L14" s="127"/>
      <c r="M14" s="237"/>
      <c r="N14" s="127"/>
      <c r="O14" s="86"/>
      <c r="P14" s="87"/>
      <c r="Q14" s="91"/>
      <c r="R14" s="200"/>
      <c r="S14" s="45"/>
      <c r="T14" s="200"/>
      <c r="U14" s="45"/>
      <c r="V14" s="67"/>
      <c r="W14" s="67"/>
      <c r="X14" s="217"/>
      <c r="Y14" s="85"/>
      <c r="Z14" s="45"/>
      <c r="AB14" s="90"/>
      <c r="AC14" s="225"/>
    </row>
    <row r="15" spans="2:33" ht="7.5" customHeight="1" x14ac:dyDescent="0.25">
      <c r="B15" s="24"/>
      <c r="C15" s="4"/>
      <c r="D15" s="6"/>
      <c r="E15" s="7"/>
      <c r="F15" s="6"/>
      <c r="G15" s="7"/>
      <c r="H15" s="214"/>
      <c r="I15" s="6"/>
      <c r="J15" s="7"/>
      <c r="K15" s="6"/>
      <c r="M15" s="62"/>
      <c r="N15" s="67"/>
    </row>
    <row r="16" spans="2:33" x14ac:dyDescent="0.25">
      <c r="B16" s="8" t="s">
        <v>16</v>
      </c>
      <c r="C16" s="137"/>
      <c r="D16" s="122"/>
      <c r="E16" s="421"/>
      <c r="F16" s="122"/>
      <c r="G16" s="279"/>
      <c r="H16" s="297"/>
      <c r="I16" s="122"/>
      <c r="J16" s="295"/>
      <c r="K16" s="205"/>
      <c r="L16" s="123"/>
      <c r="M16" s="123"/>
      <c r="N16" s="123"/>
      <c r="O16" s="123"/>
      <c r="P16" s="123"/>
      <c r="Q16" s="123"/>
      <c r="R16" s="123"/>
      <c r="S16" s="123"/>
      <c r="T16" s="123"/>
      <c r="U16" s="123"/>
      <c r="V16" s="123"/>
      <c r="W16" s="123"/>
      <c r="X16" s="369"/>
      <c r="Y16" s="122"/>
      <c r="Z16" s="295"/>
      <c r="AB16" s="123"/>
      <c r="AC16" s="218"/>
    </row>
    <row r="17" spans="2:29" ht="7.8" customHeight="1" x14ac:dyDescent="0.25">
      <c r="B17" s="141"/>
      <c r="C17" s="137"/>
      <c r="D17" s="107"/>
      <c r="E17" s="49"/>
      <c r="F17" s="107"/>
      <c r="G17" s="128"/>
      <c r="H17" s="214"/>
      <c r="I17" s="107"/>
      <c r="J17" s="128"/>
      <c r="K17" s="277"/>
      <c r="L17" s="128"/>
      <c r="M17" s="107"/>
      <c r="N17" s="158"/>
      <c r="O17" s="82"/>
      <c r="P17" s="89"/>
      <c r="Q17" s="82"/>
      <c r="R17" s="79"/>
      <c r="S17" s="2"/>
      <c r="T17" s="103"/>
      <c r="U17" s="2"/>
      <c r="Y17" s="107"/>
      <c r="Z17" s="128"/>
      <c r="AB17" s="79"/>
      <c r="AC17" s="226"/>
    </row>
    <row r="18" spans="2:29" x14ac:dyDescent="0.25">
      <c r="B18" s="141" t="s">
        <v>74</v>
      </c>
      <c r="C18" s="4"/>
      <c r="D18" s="107"/>
      <c r="E18" s="47"/>
      <c r="F18" s="107"/>
      <c r="G18" s="128"/>
      <c r="H18" s="214"/>
      <c r="I18" s="129">
        <v>-10000000</v>
      </c>
      <c r="J18" s="128" t="s">
        <v>14</v>
      </c>
      <c r="K18" s="281"/>
      <c r="L18" s="128"/>
      <c r="M18" s="281"/>
      <c r="N18" s="367"/>
      <c r="O18" s="82"/>
      <c r="P18" s="89"/>
      <c r="Q18" s="82"/>
      <c r="R18" s="83"/>
      <c r="S18" s="2"/>
      <c r="T18" s="368"/>
      <c r="U18" s="7"/>
      <c r="Y18" s="129"/>
      <c r="Z18" s="128"/>
      <c r="AB18" s="79"/>
      <c r="AC18" s="226"/>
    </row>
    <row r="19" spans="2:29" x14ac:dyDescent="0.25">
      <c r="B19" s="141" t="s">
        <v>48</v>
      </c>
      <c r="C19" s="119"/>
      <c r="D19" s="107"/>
      <c r="E19" s="7"/>
      <c r="F19" s="107">
        <v>14033461</v>
      </c>
      <c r="G19" s="130" t="s">
        <v>14</v>
      </c>
      <c r="H19" s="214"/>
      <c r="I19" s="107"/>
      <c r="J19" s="130"/>
      <c r="K19" s="281"/>
      <c r="L19" s="131"/>
      <c r="M19" s="117"/>
      <c r="N19" s="156"/>
      <c r="O19" s="101"/>
      <c r="P19" s="102"/>
      <c r="Q19" s="82"/>
      <c r="R19" s="83"/>
      <c r="S19" s="2"/>
      <c r="T19" s="83"/>
      <c r="U19" s="7"/>
      <c r="Y19" s="107"/>
      <c r="Z19" s="130"/>
      <c r="AB19" s="79"/>
      <c r="AC19" s="224"/>
    </row>
    <row r="20" spans="2:29" x14ac:dyDescent="0.25">
      <c r="B20" s="141" t="s">
        <v>67</v>
      </c>
      <c r="C20" s="119"/>
      <c r="D20" s="107"/>
      <c r="E20" s="7"/>
      <c r="F20" s="107">
        <v>3000000</v>
      </c>
      <c r="G20" s="130" t="s">
        <v>14</v>
      </c>
      <c r="H20" s="214"/>
      <c r="I20" s="107">
        <v>10000000</v>
      </c>
      <c r="J20" s="130" t="s">
        <v>14</v>
      </c>
      <c r="K20" s="281"/>
      <c r="L20" s="131"/>
      <c r="M20" s="117"/>
      <c r="N20" s="120"/>
      <c r="O20" s="101"/>
      <c r="P20" s="102"/>
      <c r="Q20" s="82"/>
      <c r="R20" s="83"/>
      <c r="S20" s="2"/>
      <c r="T20" s="83"/>
      <c r="U20" s="7"/>
      <c r="Y20" s="129"/>
      <c r="Z20" s="130"/>
      <c r="AB20" s="79"/>
      <c r="AC20" s="224"/>
    </row>
    <row r="21" spans="2:29" x14ac:dyDescent="0.25">
      <c r="B21" s="141" t="s">
        <v>67</v>
      </c>
      <c r="C21" s="119"/>
      <c r="D21" s="107"/>
      <c r="E21" s="7"/>
      <c r="F21" s="107">
        <v>10000000</v>
      </c>
      <c r="G21" s="130" t="s">
        <v>18</v>
      </c>
      <c r="H21" s="214"/>
      <c r="I21" s="107">
        <v>1100000</v>
      </c>
      <c r="J21" s="130" t="s">
        <v>18</v>
      </c>
      <c r="K21" s="281"/>
      <c r="L21" s="131"/>
      <c r="M21" s="117"/>
      <c r="N21" s="120"/>
      <c r="O21" s="101"/>
      <c r="P21" s="102"/>
      <c r="Q21" s="82"/>
      <c r="R21" s="83"/>
      <c r="S21" s="2"/>
      <c r="T21" s="83"/>
      <c r="U21" s="7"/>
      <c r="Y21" s="107"/>
      <c r="Z21" s="130"/>
      <c r="AB21" s="79"/>
      <c r="AC21" s="224"/>
    </row>
    <row r="22" spans="2:29" x14ac:dyDescent="0.25">
      <c r="B22" s="141" t="s">
        <v>83</v>
      </c>
      <c r="C22" s="11"/>
      <c r="D22" s="107"/>
      <c r="E22" s="47"/>
      <c r="F22" s="107">
        <v>1212931</v>
      </c>
      <c r="G22" s="128" t="s">
        <v>14</v>
      </c>
      <c r="H22" s="214"/>
      <c r="I22" s="107"/>
      <c r="J22" s="130"/>
      <c r="K22" s="294"/>
      <c r="L22" s="128"/>
      <c r="M22" s="273"/>
      <c r="N22" s="172"/>
      <c r="O22" s="101"/>
      <c r="P22" s="102"/>
      <c r="Q22" s="82"/>
      <c r="R22" s="83"/>
      <c r="S22" s="2"/>
      <c r="T22" s="83"/>
      <c r="U22" s="7"/>
      <c r="Y22" s="107"/>
      <c r="Z22" s="130"/>
      <c r="AB22" s="79"/>
      <c r="AC22" s="224"/>
    </row>
    <row r="23" spans="2:29" x14ac:dyDescent="0.25">
      <c r="B23" s="141" t="s">
        <v>87</v>
      </c>
      <c r="C23" s="11"/>
      <c r="D23" s="107"/>
      <c r="E23" s="47"/>
      <c r="F23" s="107">
        <v>20000000</v>
      </c>
      <c r="G23" s="128" t="s">
        <v>14</v>
      </c>
      <c r="H23" s="214"/>
      <c r="I23" s="107"/>
      <c r="J23" s="130"/>
      <c r="K23" s="294"/>
      <c r="L23" s="128"/>
      <c r="M23" s="273"/>
      <c r="N23" s="172"/>
      <c r="O23" s="101"/>
      <c r="P23" s="102"/>
      <c r="Q23" s="82"/>
      <c r="R23" s="83"/>
      <c r="S23" s="2"/>
      <c r="T23" s="83"/>
      <c r="U23" s="7"/>
      <c r="Y23" s="107"/>
      <c r="Z23" s="130"/>
      <c r="AB23" s="79"/>
      <c r="AC23" s="224"/>
    </row>
    <row r="24" spans="2:29" x14ac:dyDescent="0.25">
      <c r="B24" s="141" t="s">
        <v>186</v>
      </c>
      <c r="C24" s="11"/>
      <c r="D24" s="107"/>
      <c r="E24" s="47"/>
      <c r="F24" s="107"/>
      <c r="G24" s="128"/>
      <c r="H24" s="214"/>
      <c r="I24" s="107">
        <v>25830750</v>
      </c>
      <c r="J24" s="128" t="s">
        <v>14</v>
      </c>
      <c r="K24" s="294"/>
      <c r="L24" s="128"/>
      <c r="M24" s="273"/>
      <c r="N24" s="172"/>
      <c r="O24" s="101"/>
      <c r="P24" s="102"/>
      <c r="Q24" s="82"/>
      <c r="R24" s="83"/>
      <c r="S24" s="2"/>
      <c r="T24" s="83"/>
      <c r="U24" s="7"/>
      <c r="Y24" s="107"/>
      <c r="Z24" s="130"/>
      <c r="AB24" s="79"/>
      <c r="AC24" s="224"/>
    </row>
    <row r="25" spans="2:29" x14ac:dyDescent="0.25">
      <c r="B25" s="141" t="s">
        <v>187</v>
      </c>
      <c r="C25" s="11"/>
      <c r="D25" s="107"/>
      <c r="E25" s="47"/>
      <c r="F25" s="107"/>
      <c r="G25" s="128"/>
      <c r="H25" s="214"/>
      <c r="I25" s="107">
        <v>400000</v>
      </c>
      <c r="J25" s="128" t="s">
        <v>18</v>
      </c>
      <c r="K25" s="294"/>
      <c r="L25" s="128"/>
      <c r="M25" s="273"/>
      <c r="N25" s="172"/>
      <c r="O25" s="101"/>
      <c r="P25" s="102"/>
      <c r="Q25" s="82"/>
      <c r="R25" s="83"/>
      <c r="S25" s="2"/>
      <c r="T25" s="83"/>
      <c r="U25" s="7"/>
      <c r="Y25" s="107"/>
      <c r="Z25" s="130"/>
      <c r="AB25" s="79"/>
      <c r="AC25" s="224"/>
    </row>
    <row r="26" spans="2:29" x14ac:dyDescent="0.25">
      <c r="B26" s="141" t="s">
        <v>188</v>
      </c>
      <c r="C26" s="11"/>
      <c r="D26" s="107"/>
      <c r="E26" s="47"/>
      <c r="F26" s="107"/>
      <c r="G26" s="128"/>
      <c r="H26" s="214"/>
      <c r="I26" s="107">
        <v>506064</v>
      </c>
      <c r="J26" s="128" t="s">
        <v>14</v>
      </c>
      <c r="K26" s="294"/>
      <c r="L26" s="128"/>
      <c r="M26" s="273"/>
      <c r="N26" s="172"/>
      <c r="O26" s="101"/>
      <c r="P26" s="102"/>
      <c r="Q26" s="82"/>
      <c r="R26" s="83"/>
      <c r="S26" s="2"/>
      <c r="T26" s="83"/>
      <c r="U26" s="7"/>
      <c r="Y26" s="107"/>
      <c r="Z26" s="130"/>
      <c r="AB26" s="79"/>
      <c r="AC26" s="224"/>
    </row>
    <row r="27" spans="2:29" x14ac:dyDescent="0.25">
      <c r="B27" s="141" t="s">
        <v>112</v>
      </c>
      <c r="C27" s="11"/>
      <c r="D27" s="107"/>
      <c r="E27" s="47"/>
      <c r="F27" s="107">
        <v>9800000</v>
      </c>
      <c r="G27" s="128" t="s">
        <v>18</v>
      </c>
      <c r="H27" s="7"/>
      <c r="I27" s="311"/>
      <c r="J27" s="130"/>
      <c r="K27" s="294"/>
      <c r="L27" s="128"/>
      <c r="M27" s="273"/>
      <c r="N27" s="172"/>
      <c r="O27" s="101"/>
      <c r="P27" s="102"/>
      <c r="Q27" s="82"/>
      <c r="R27" s="83"/>
      <c r="S27" s="2"/>
      <c r="T27" s="83"/>
      <c r="U27" s="7"/>
      <c r="Y27" s="107"/>
      <c r="Z27" s="130"/>
      <c r="AB27" s="79"/>
      <c r="AC27" s="224"/>
    </row>
    <row r="28" spans="2:29" x14ac:dyDescent="0.25">
      <c r="B28" s="141" t="s">
        <v>88</v>
      </c>
      <c r="C28" s="11"/>
      <c r="D28" s="107"/>
      <c r="E28" s="47"/>
      <c r="F28" s="107">
        <v>5000000</v>
      </c>
      <c r="G28" s="128" t="s">
        <v>14</v>
      </c>
      <c r="H28" s="7"/>
      <c r="I28" s="311"/>
      <c r="J28" s="128"/>
      <c r="K28" s="294"/>
      <c r="L28" s="128"/>
      <c r="M28" s="273"/>
      <c r="N28" s="172"/>
      <c r="O28" s="101"/>
      <c r="P28" s="102"/>
      <c r="Q28" s="82"/>
      <c r="R28" s="83"/>
      <c r="S28" s="2"/>
      <c r="T28" s="83"/>
      <c r="U28" s="7"/>
      <c r="Y28" s="107"/>
      <c r="Z28" s="128"/>
      <c r="AB28" s="79"/>
      <c r="AC28" s="224"/>
    </row>
    <row r="29" spans="2:29" x14ac:dyDescent="0.25">
      <c r="B29" s="141" t="s">
        <v>189</v>
      </c>
      <c r="C29" s="11"/>
      <c r="D29" s="107"/>
      <c r="E29" s="47"/>
      <c r="F29" s="107"/>
      <c r="G29" s="128"/>
      <c r="H29" s="7"/>
      <c r="I29" s="311">
        <v>315000</v>
      </c>
      <c r="J29" s="128" t="s">
        <v>14</v>
      </c>
      <c r="K29" s="294"/>
      <c r="L29" s="128"/>
      <c r="M29" s="273"/>
      <c r="N29" s="172"/>
      <c r="O29" s="101"/>
      <c r="P29" s="102"/>
      <c r="Q29" s="82"/>
      <c r="R29" s="83"/>
      <c r="S29" s="2"/>
      <c r="T29" s="83"/>
      <c r="U29" s="7"/>
      <c r="Y29" s="107"/>
      <c r="Z29" s="128"/>
      <c r="AB29" s="79"/>
      <c r="AC29" s="224"/>
    </row>
    <row r="30" spans="2:29" x14ac:dyDescent="0.25">
      <c r="B30" s="141" t="s">
        <v>190</v>
      </c>
      <c r="C30" s="11"/>
      <c r="D30" s="107"/>
      <c r="E30" s="47"/>
      <c r="F30" s="107"/>
      <c r="G30" s="128"/>
      <c r="H30" s="7"/>
      <c r="I30" s="311">
        <v>400000</v>
      </c>
      <c r="J30" s="128" t="s">
        <v>14</v>
      </c>
      <c r="K30" s="294"/>
      <c r="L30" s="128"/>
      <c r="M30" s="273"/>
      <c r="N30" s="172"/>
      <c r="O30" s="101"/>
      <c r="P30" s="102"/>
      <c r="Q30" s="82"/>
      <c r="R30" s="83"/>
      <c r="S30" s="2"/>
      <c r="T30" s="83"/>
      <c r="U30" s="7"/>
      <c r="Y30" s="107"/>
      <c r="Z30" s="128"/>
      <c r="AB30" s="79"/>
      <c r="AC30" s="224"/>
    </row>
    <row r="31" spans="2:29" x14ac:dyDescent="0.25">
      <c r="B31" s="141" t="s">
        <v>181</v>
      </c>
      <c r="C31" s="11"/>
      <c r="D31" s="107"/>
      <c r="E31" s="47"/>
      <c r="F31" s="107"/>
      <c r="G31" s="128"/>
      <c r="H31" s="7"/>
      <c r="I31" s="129">
        <v>-2199336</v>
      </c>
      <c r="J31" s="128" t="s">
        <v>14</v>
      </c>
      <c r="K31" s="294"/>
      <c r="L31" s="128"/>
      <c r="M31" s="273"/>
      <c r="N31" s="172"/>
      <c r="O31" s="101"/>
      <c r="P31" s="102"/>
      <c r="Q31" s="82"/>
      <c r="R31" s="83"/>
      <c r="S31" s="2"/>
      <c r="T31" s="83"/>
      <c r="U31" s="7"/>
      <c r="Y31" s="107"/>
      <c r="Z31" s="128"/>
      <c r="AB31" s="79"/>
      <c r="AC31" s="224"/>
    </row>
    <row r="32" spans="2:29" x14ac:dyDescent="0.25">
      <c r="B32" s="141" t="s">
        <v>114</v>
      </c>
      <c r="C32" s="11"/>
      <c r="D32" s="107"/>
      <c r="E32" s="47"/>
      <c r="F32" s="107"/>
      <c r="G32" s="128"/>
      <c r="H32" s="7"/>
      <c r="I32" s="129">
        <v>-3618482</v>
      </c>
      <c r="J32" s="128" t="s">
        <v>14</v>
      </c>
      <c r="K32" s="294"/>
      <c r="L32" s="128"/>
      <c r="M32" s="273"/>
      <c r="N32" s="172"/>
      <c r="O32" s="101"/>
      <c r="P32" s="102"/>
      <c r="Q32" s="82"/>
      <c r="R32" s="83"/>
      <c r="S32" s="2"/>
      <c r="T32" s="83"/>
      <c r="U32" s="7"/>
      <c r="Y32" s="107"/>
      <c r="Z32" s="128"/>
      <c r="AB32" s="79"/>
      <c r="AC32" s="224"/>
    </row>
    <row r="33" spans="2:29" x14ac:dyDescent="0.25">
      <c r="B33" s="141" t="s">
        <v>125</v>
      </c>
      <c r="C33" s="11"/>
      <c r="D33" s="107"/>
      <c r="E33" s="47"/>
      <c r="F33" s="107"/>
      <c r="G33" s="128"/>
      <c r="H33" s="7"/>
      <c r="I33" s="129">
        <v>-27413328</v>
      </c>
      <c r="J33" s="128" t="s">
        <v>14</v>
      </c>
      <c r="K33" s="294"/>
      <c r="L33" s="128"/>
      <c r="M33" s="273"/>
      <c r="N33" s="172"/>
      <c r="O33" s="101"/>
      <c r="P33" s="102"/>
      <c r="Q33" s="82"/>
      <c r="R33" s="83"/>
      <c r="S33" s="2"/>
      <c r="T33" s="83"/>
      <c r="U33" s="7"/>
      <c r="Y33" s="107"/>
      <c r="Z33" s="128"/>
      <c r="AB33" s="79"/>
      <c r="AC33" s="224"/>
    </row>
    <row r="34" spans="2:29" ht="7.8" customHeight="1" x14ac:dyDescent="0.25">
      <c r="B34" s="141"/>
      <c r="C34" s="137"/>
      <c r="D34" s="107"/>
      <c r="E34" s="49"/>
      <c r="F34" s="107"/>
      <c r="G34" s="128"/>
      <c r="H34" s="7"/>
      <c r="I34" s="107"/>
      <c r="J34" s="128"/>
      <c r="K34" s="277"/>
      <c r="L34" s="128"/>
      <c r="M34" s="79"/>
      <c r="N34" s="128"/>
      <c r="O34" s="82"/>
      <c r="P34" s="89"/>
      <c r="Q34" s="82"/>
      <c r="R34" s="79"/>
      <c r="S34" s="2"/>
      <c r="T34" s="79"/>
      <c r="U34" s="2"/>
      <c r="W34" s="72"/>
      <c r="X34" s="213"/>
      <c r="Y34" s="107"/>
      <c r="Z34" s="128"/>
      <c r="AB34" s="79"/>
      <c r="AC34" s="226"/>
    </row>
    <row r="35" spans="2:29" ht="4.5" customHeight="1" x14ac:dyDescent="0.25">
      <c r="B35" s="142"/>
      <c r="C35" s="140"/>
      <c r="D35" s="108"/>
      <c r="E35" s="422"/>
      <c r="F35" s="108"/>
      <c r="G35" s="136"/>
      <c r="H35" s="7"/>
      <c r="I35" s="108"/>
      <c r="J35" s="136"/>
      <c r="K35" s="282"/>
      <c r="L35" s="127"/>
      <c r="M35" s="121"/>
      <c r="N35" s="160"/>
      <c r="O35" s="100"/>
      <c r="P35" s="87"/>
      <c r="Q35" s="91"/>
      <c r="R35" s="85"/>
      <c r="S35" s="45"/>
      <c r="T35" s="85"/>
      <c r="U35" s="45"/>
      <c r="Y35" s="108"/>
      <c r="Z35" s="136"/>
      <c r="AB35" s="85"/>
      <c r="AC35" s="227"/>
    </row>
    <row r="36" spans="2:29" x14ac:dyDescent="0.25">
      <c r="B36" s="153" t="s">
        <v>4</v>
      </c>
      <c r="C36" s="4"/>
      <c r="D36" s="132">
        <f>SUM(D12:D35)</f>
        <v>35063034</v>
      </c>
      <c r="E36" s="47"/>
      <c r="F36" s="132">
        <f>SUM(F12:F35)</f>
        <v>98109426</v>
      </c>
      <c r="G36" s="276"/>
      <c r="H36" s="298"/>
      <c r="I36" s="132">
        <f>SUM(I12:I35)</f>
        <v>30383702</v>
      </c>
      <c r="J36" s="276"/>
      <c r="K36" s="292"/>
      <c r="M36" s="161"/>
      <c r="N36" s="162"/>
      <c r="O36" s="159"/>
      <c r="P36" s="74"/>
      <c r="R36" s="1">
        <f>SUM(R12:R35)</f>
        <v>0</v>
      </c>
      <c r="S36" s="2"/>
      <c r="T36" s="1">
        <f>SUM(T12:T35)</f>
        <v>0</v>
      </c>
      <c r="U36" s="2"/>
      <c r="X36" s="370"/>
      <c r="Y36" s="132">
        <f>SUM(Y12:Y35)</f>
        <v>0</v>
      </c>
      <c r="Z36" s="276"/>
      <c r="AB36" s="18">
        <f>SUM(AB12:AB35)</f>
        <v>0</v>
      </c>
      <c r="AC36" s="228"/>
    </row>
    <row r="37" spans="2:29" ht="6" customHeight="1" x14ac:dyDescent="0.25">
      <c r="B37" s="13"/>
      <c r="C37" s="4"/>
      <c r="D37" s="6"/>
      <c r="E37" s="47"/>
      <c r="F37" s="6"/>
      <c r="G37" s="7"/>
      <c r="H37" s="7"/>
      <c r="I37" s="6"/>
      <c r="J37" s="7"/>
      <c r="K37" s="6"/>
      <c r="M37" s="6"/>
      <c r="X37" s="214"/>
      <c r="AA37" s="214"/>
    </row>
    <row r="38" spans="2:29" x14ac:dyDescent="0.25">
      <c r="B38" s="8" t="s">
        <v>5</v>
      </c>
      <c r="C38" s="4"/>
      <c r="D38" s="40"/>
      <c r="E38" s="423"/>
      <c r="F38" s="40"/>
      <c r="G38" s="133"/>
      <c r="H38" s="301"/>
      <c r="I38" s="40"/>
      <c r="J38" s="133"/>
      <c r="K38" s="40"/>
      <c r="M38" s="40"/>
      <c r="X38" s="214"/>
    </row>
    <row r="39" spans="2:29" ht="12.75" customHeight="1" x14ac:dyDescent="0.25">
      <c r="B39" s="143"/>
      <c r="C39" s="137"/>
      <c r="D39" s="260"/>
      <c r="E39" s="48"/>
      <c r="F39" s="260"/>
      <c r="G39" s="299"/>
      <c r="H39" s="301"/>
      <c r="I39" s="260"/>
      <c r="J39" s="379"/>
      <c r="K39" s="377"/>
      <c r="L39" s="124"/>
      <c r="M39" s="163"/>
      <c r="N39" s="124"/>
      <c r="O39" s="84"/>
      <c r="P39" s="81"/>
      <c r="Q39" s="82"/>
      <c r="R39" s="92"/>
      <c r="S39" s="10"/>
      <c r="T39" s="92"/>
      <c r="U39" s="10"/>
      <c r="X39" s="214"/>
      <c r="Y39" s="384"/>
      <c r="Z39" s="379"/>
      <c r="AB39" s="134"/>
      <c r="AC39" s="230"/>
    </row>
    <row r="40" spans="2:29" ht="12.75" customHeight="1" x14ac:dyDescent="0.25">
      <c r="B40" s="143" t="s">
        <v>191</v>
      </c>
      <c r="C40" s="4"/>
      <c r="D40" s="371"/>
      <c r="E40" s="423"/>
      <c r="F40" s="371"/>
      <c r="G40" s="372"/>
      <c r="H40" s="301"/>
      <c r="I40" s="385">
        <v>-13159778</v>
      </c>
      <c r="J40" s="380" t="s">
        <v>14</v>
      </c>
      <c r="K40" s="378"/>
      <c r="L40" s="157"/>
      <c r="M40" s="374"/>
      <c r="N40" s="157"/>
      <c r="O40" s="93"/>
      <c r="P40" s="81"/>
      <c r="Q40" s="82"/>
      <c r="R40" s="375"/>
      <c r="S40" s="10"/>
      <c r="T40" s="375"/>
      <c r="U40" s="10"/>
      <c r="X40" s="214"/>
      <c r="Y40" s="385"/>
      <c r="Z40" s="380"/>
      <c r="AB40" s="373"/>
      <c r="AC40" s="376"/>
    </row>
    <row r="41" spans="2:29" ht="12.75" customHeight="1" x14ac:dyDescent="0.25">
      <c r="B41" s="143" t="s">
        <v>192</v>
      </c>
      <c r="C41" s="4"/>
      <c r="D41" s="371"/>
      <c r="E41" s="423"/>
      <c r="F41" s="371"/>
      <c r="G41" s="372"/>
      <c r="H41" s="301"/>
      <c r="I41" s="371">
        <v>18753007</v>
      </c>
      <c r="J41" s="380" t="s">
        <v>18</v>
      </c>
      <c r="K41" s="378"/>
      <c r="L41" s="157"/>
      <c r="M41" s="374"/>
      <c r="N41" s="157"/>
      <c r="O41" s="93"/>
      <c r="P41" s="81"/>
      <c r="Q41" s="82"/>
      <c r="R41" s="375"/>
      <c r="S41" s="10"/>
      <c r="T41" s="375"/>
      <c r="U41" s="10"/>
      <c r="X41" s="214"/>
      <c r="Y41" s="385"/>
      <c r="Z41" s="380"/>
      <c r="AB41" s="373"/>
      <c r="AC41" s="376"/>
    </row>
    <row r="42" spans="2:29" ht="12.75" customHeight="1" x14ac:dyDescent="0.25">
      <c r="B42" s="143" t="s">
        <v>115</v>
      </c>
      <c r="C42" s="4"/>
      <c r="D42" s="371"/>
      <c r="E42" s="423"/>
      <c r="F42" s="371"/>
      <c r="G42" s="372"/>
      <c r="H42" s="301"/>
      <c r="I42" s="371">
        <v>300000</v>
      </c>
      <c r="J42" s="380" t="s">
        <v>18</v>
      </c>
      <c r="K42" s="378"/>
      <c r="L42" s="157"/>
      <c r="M42" s="374"/>
      <c r="N42" s="157"/>
      <c r="O42" s="93"/>
      <c r="P42" s="81"/>
      <c r="Q42" s="82"/>
      <c r="R42" s="375"/>
      <c r="S42" s="10"/>
      <c r="T42" s="375"/>
      <c r="U42" s="10"/>
      <c r="X42" s="214"/>
      <c r="Y42" s="385"/>
      <c r="Z42" s="380"/>
      <c r="AB42" s="373"/>
      <c r="AC42" s="376"/>
    </row>
    <row r="43" spans="2:29" ht="12.75" customHeight="1" x14ac:dyDescent="0.25">
      <c r="B43" s="143" t="s">
        <v>116</v>
      </c>
      <c r="C43" s="4"/>
      <c r="D43" s="371"/>
      <c r="E43" s="423"/>
      <c r="F43" s="371"/>
      <c r="G43" s="372"/>
      <c r="H43" s="301"/>
      <c r="I43" s="371">
        <v>200000</v>
      </c>
      <c r="J43" s="380" t="s">
        <v>14</v>
      </c>
      <c r="K43" s="378"/>
      <c r="L43" s="157"/>
      <c r="M43" s="374"/>
      <c r="N43" s="157"/>
      <c r="O43" s="93"/>
      <c r="P43" s="81"/>
      <c r="Q43" s="82"/>
      <c r="R43" s="375"/>
      <c r="S43" s="10"/>
      <c r="T43" s="375"/>
      <c r="U43" s="10"/>
      <c r="X43" s="214"/>
      <c r="Y43" s="385"/>
      <c r="Z43" s="380"/>
      <c r="AB43" s="373"/>
      <c r="AC43" s="376"/>
    </row>
    <row r="44" spans="2:29" ht="12.75" customHeight="1" x14ac:dyDescent="0.25">
      <c r="B44" s="143" t="s">
        <v>117</v>
      </c>
      <c r="C44" s="4"/>
      <c r="D44" s="371"/>
      <c r="E44" s="423"/>
      <c r="F44" s="371"/>
      <c r="G44" s="372"/>
      <c r="H44" s="301"/>
      <c r="I44" s="371">
        <v>300000</v>
      </c>
      <c r="J44" s="380" t="s">
        <v>14</v>
      </c>
      <c r="K44" s="378"/>
      <c r="L44" s="157"/>
      <c r="M44" s="374"/>
      <c r="N44" s="157"/>
      <c r="O44" s="93"/>
      <c r="P44" s="81"/>
      <c r="Q44" s="82"/>
      <c r="R44" s="375"/>
      <c r="S44" s="10"/>
      <c r="T44" s="375"/>
      <c r="U44" s="10"/>
      <c r="X44" s="214"/>
      <c r="Y44" s="385"/>
      <c r="Z44" s="380"/>
      <c r="AB44" s="373"/>
      <c r="AC44" s="376"/>
    </row>
    <row r="45" spans="2:29" ht="12.75" customHeight="1" x14ac:dyDescent="0.25">
      <c r="B45" s="143" t="s">
        <v>193</v>
      </c>
      <c r="C45" s="4"/>
      <c r="D45" s="371"/>
      <c r="E45" s="423"/>
      <c r="F45" s="371"/>
      <c r="G45" s="372"/>
      <c r="H45" s="301"/>
      <c r="I45" s="371">
        <v>245000</v>
      </c>
      <c r="J45" s="380" t="s">
        <v>14</v>
      </c>
      <c r="K45" s="378"/>
      <c r="L45" s="157"/>
      <c r="M45" s="374"/>
      <c r="N45" s="157"/>
      <c r="O45" s="93"/>
      <c r="P45" s="81"/>
      <c r="Q45" s="82"/>
      <c r="R45" s="375"/>
      <c r="S45" s="10"/>
      <c r="T45" s="375"/>
      <c r="U45" s="10"/>
      <c r="X45" s="214"/>
      <c r="Y45" s="385"/>
      <c r="Z45" s="380"/>
      <c r="AB45" s="373"/>
      <c r="AC45" s="376"/>
    </row>
    <row r="46" spans="2:29" ht="12.75" customHeight="1" x14ac:dyDescent="0.25">
      <c r="B46" s="143" t="s">
        <v>128</v>
      </c>
      <c r="C46" s="4"/>
      <c r="D46" s="371"/>
      <c r="E46" s="423"/>
      <c r="F46" s="371"/>
      <c r="G46" s="372"/>
      <c r="H46" s="301"/>
      <c r="I46" s="371">
        <v>300000</v>
      </c>
      <c r="J46" s="380" t="s">
        <v>18</v>
      </c>
      <c r="K46" s="378"/>
      <c r="L46" s="157"/>
      <c r="M46" s="374"/>
      <c r="N46" s="157"/>
      <c r="O46" s="93"/>
      <c r="P46" s="81"/>
      <c r="Q46" s="82"/>
      <c r="R46" s="375"/>
      <c r="S46" s="10"/>
      <c r="T46" s="375"/>
      <c r="U46" s="10"/>
      <c r="X46" s="214"/>
      <c r="Y46" s="385"/>
      <c r="Z46" s="380"/>
      <c r="AB46" s="373"/>
      <c r="AC46" s="376"/>
    </row>
    <row r="47" spans="2:29" ht="12.75" customHeight="1" x14ac:dyDescent="0.25">
      <c r="B47" s="143" t="s">
        <v>194</v>
      </c>
      <c r="C47" s="4"/>
      <c r="D47" s="371"/>
      <c r="E47" s="423"/>
      <c r="F47" s="371"/>
      <c r="G47" s="372"/>
      <c r="H47" s="301"/>
      <c r="I47" s="371">
        <v>432644</v>
      </c>
      <c r="J47" s="380" t="s">
        <v>14</v>
      </c>
      <c r="K47" s="378"/>
      <c r="L47" s="157"/>
      <c r="M47" s="374"/>
      <c r="N47" s="157"/>
      <c r="O47" s="93"/>
      <c r="P47" s="81"/>
      <c r="Q47" s="82"/>
      <c r="R47" s="375"/>
      <c r="S47" s="10"/>
      <c r="T47" s="375"/>
      <c r="U47" s="10"/>
      <c r="X47" s="214"/>
      <c r="Y47" s="385"/>
      <c r="Z47" s="380"/>
      <c r="AB47" s="373"/>
      <c r="AC47" s="376"/>
    </row>
    <row r="48" spans="2:29" ht="12.75" customHeight="1" x14ac:dyDescent="0.25">
      <c r="B48" s="143" t="s">
        <v>118</v>
      </c>
      <c r="C48" s="4"/>
      <c r="D48" s="371"/>
      <c r="E48" s="423"/>
      <c r="F48" s="371"/>
      <c r="G48" s="372"/>
      <c r="H48" s="301"/>
      <c r="I48" s="371">
        <v>0</v>
      </c>
      <c r="J48" s="380"/>
      <c r="K48" s="378"/>
      <c r="L48" s="157"/>
      <c r="M48" s="374"/>
      <c r="N48" s="157"/>
      <c r="O48" s="93"/>
      <c r="P48" s="81"/>
      <c r="Q48" s="82"/>
      <c r="R48" s="375"/>
      <c r="S48" s="10"/>
      <c r="T48" s="375"/>
      <c r="U48" s="10"/>
      <c r="X48" s="214"/>
      <c r="Y48" s="385"/>
      <c r="Z48" s="380"/>
      <c r="AB48" s="373"/>
      <c r="AC48" s="376"/>
    </row>
    <row r="49" spans="2:29" ht="12.75" customHeight="1" x14ac:dyDescent="0.25">
      <c r="B49" s="143" t="s">
        <v>119</v>
      </c>
      <c r="C49" s="4"/>
      <c r="D49" s="371"/>
      <c r="E49" s="423"/>
      <c r="F49" s="371"/>
      <c r="G49" s="372"/>
      <c r="H49" s="301"/>
      <c r="I49" s="385">
        <v>-73848</v>
      </c>
      <c r="J49" s="380" t="s">
        <v>14</v>
      </c>
      <c r="K49" s="378"/>
      <c r="L49" s="157"/>
      <c r="M49" s="374"/>
      <c r="N49" s="157"/>
      <c r="O49" s="93"/>
      <c r="P49" s="81"/>
      <c r="Q49" s="82"/>
      <c r="R49" s="375"/>
      <c r="S49" s="10"/>
      <c r="T49" s="375"/>
      <c r="U49" s="10"/>
      <c r="X49" s="214"/>
      <c r="Y49" s="385"/>
      <c r="Z49" s="380"/>
      <c r="AB49" s="373"/>
      <c r="AC49" s="376"/>
    </row>
    <row r="50" spans="2:29" ht="12.75" customHeight="1" x14ac:dyDescent="0.25">
      <c r="B50" s="143" t="s">
        <v>120</v>
      </c>
      <c r="C50" s="4"/>
      <c r="D50" s="371"/>
      <c r="E50" s="423"/>
      <c r="F50" s="371"/>
      <c r="G50" s="372"/>
      <c r="H50" s="301"/>
      <c r="I50" s="385">
        <v>-108796</v>
      </c>
      <c r="J50" s="380" t="s">
        <v>14</v>
      </c>
      <c r="K50" s="378"/>
      <c r="L50" s="157"/>
      <c r="M50" s="374"/>
      <c r="N50" s="157"/>
      <c r="O50" s="93"/>
      <c r="P50" s="81"/>
      <c r="Q50" s="82"/>
      <c r="R50" s="375"/>
      <c r="S50" s="10"/>
      <c r="T50" s="375"/>
      <c r="U50" s="10"/>
      <c r="X50" s="214"/>
      <c r="Y50" s="385"/>
      <c r="Z50" s="380"/>
      <c r="AB50" s="373"/>
      <c r="AC50" s="376"/>
    </row>
    <row r="51" spans="2:29" ht="12.75" customHeight="1" x14ac:dyDescent="0.25">
      <c r="B51" s="143" t="s">
        <v>185</v>
      </c>
      <c r="C51" s="4"/>
      <c r="D51" s="371"/>
      <c r="E51" s="423"/>
      <c r="F51" s="371"/>
      <c r="G51" s="372"/>
      <c r="H51" s="301"/>
      <c r="I51" s="385">
        <v>-513131</v>
      </c>
      <c r="J51" s="380" t="s">
        <v>14</v>
      </c>
      <c r="K51" s="378"/>
      <c r="L51" s="157"/>
      <c r="M51" s="374"/>
      <c r="N51" s="157"/>
      <c r="O51" s="93"/>
      <c r="P51" s="81"/>
      <c r="Q51" s="82"/>
      <c r="R51" s="375"/>
      <c r="S51" s="10"/>
      <c r="T51" s="375"/>
      <c r="U51" s="10"/>
      <c r="X51" s="214"/>
      <c r="Y51" s="385"/>
      <c r="Z51" s="380"/>
      <c r="AB51" s="373"/>
      <c r="AC51" s="376"/>
    </row>
    <row r="52" spans="2:29" ht="12.75" customHeight="1" x14ac:dyDescent="0.25">
      <c r="B52" s="143" t="s">
        <v>121</v>
      </c>
      <c r="C52" s="4"/>
      <c r="D52" s="371"/>
      <c r="E52" s="423"/>
      <c r="F52" s="371"/>
      <c r="G52" s="372"/>
      <c r="H52" s="301"/>
      <c r="I52" s="385"/>
      <c r="J52" s="380"/>
      <c r="K52" s="378"/>
      <c r="L52" s="157"/>
      <c r="M52" s="374"/>
      <c r="N52" s="157"/>
      <c r="O52" s="93"/>
      <c r="P52" s="81"/>
      <c r="Q52" s="82"/>
      <c r="R52" s="375"/>
      <c r="S52" s="10"/>
      <c r="T52" s="375"/>
      <c r="U52" s="10"/>
      <c r="X52" s="214"/>
      <c r="Y52" s="385"/>
      <c r="Z52" s="380"/>
      <c r="AB52" s="373"/>
      <c r="AC52" s="376"/>
    </row>
    <row r="53" spans="2:29" ht="12.75" customHeight="1" x14ac:dyDescent="0.25">
      <c r="B53" s="143" t="s">
        <v>122</v>
      </c>
      <c r="C53" s="4"/>
      <c r="D53" s="371"/>
      <c r="E53" s="423"/>
      <c r="F53" s="371"/>
      <c r="G53" s="372"/>
      <c r="H53" s="301"/>
      <c r="I53" s="385"/>
      <c r="J53" s="380"/>
      <c r="K53" s="378"/>
      <c r="L53" s="157"/>
      <c r="M53" s="374"/>
      <c r="N53" s="157"/>
      <c r="O53" s="93"/>
      <c r="P53" s="81"/>
      <c r="Q53" s="82"/>
      <c r="R53" s="375"/>
      <c r="S53" s="10"/>
      <c r="T53" s="375"/>
      <c r="U53" s="10"/>
      <c r="X53" s="214"/>
      <c r="Y53" s="385"/>
      <c r="Z53" s="380"/>
      <c r="AB53" s="373"/>
      <c r="AC53" s="376"/>
    </row>
    <row r="54" spans="2:29" ht="12.75" customHeight="1" x14ac:dyDescent="0.25">
      <c r="B54" s="143" t="s">
        <v>123</v>
      </c>
      <c r="C54" s="4"/>
      <c r="D54" s="371"/>
      <c r="E54" s="423"/>
      <c r="F54" s="371"/>
      <c r="G54" s="372"/>
      <c r="H54" s="301"/>
      <c r="I54" s="385"/>
      <c r="J54" s="380"/>
      <c r="K54" s="378"/>
      <c r="L54" s="157"/>
      <c r="M54" s="374"/>
      <c r="N54" s="157"/>
      <c r="O54" s="93"/>
      <c r="P54" s="81"/>
      <c r="Q54" s="82"/>
      <c r="R54" s="375"/>
      <c r="S54" s="10"/>
      <c r="T54" s="375"/>
      <c r="U54" s="10"/>
      <c r="X54" s="214"/>
      <c r="Y54" s="385"/>
      <c r="Z54" s="380"/>
      <c r="AB54" s="373"/>
      <c r="AC54" s="376"/>
    </row>
    <row r="55" spans="2:29" ht="12.75" customHeight="1" x14ac:dyDescent="0.25">
      <c r="B55" s="143" t="s">
        <v>124</v>
      </c>
      <c r="C55" s="4"/>
      <c r="D55" s="371"/>
      <c r="E55" s="423"/>
      <c r="F55" s="371"/>
      <c r="G55" s="372"/>
      <c r="H55" s="301"/>
      <c r="I55" s="385"/>
      <c r="J55" s="380"/>
      <c r="K55" s="378"/>
      <c r="L55" s="157"/>
      <c r="M55" s="374"/>
      <c r="N55" s="157"/>
      <c r="O55" s="93"/>
      <c r="P55" s="81"/>
      <c r="Q55" s="82"/>
      <c r="R55" s="375"/>
      <c r="S55" s="10"/>
      <c r="T55" s="375"/>
      <c r="U55" s="10"/>
      <c r="X55" s="214"/>
      <c r="Y55" s="385"/>
      <c r="Z55" s="380"/>
      <c r="AB55" s="373"/>
      <c r="AC55" s="376"/>
    </row>
    <row r="56" spans="2:29" ht="12.75" customHeight="1" x14ac:dyDescent="0.25">
      <c r="B56" s="141" t="s">
        <v>89</v>
      </c>
      <c r="C56" s="4"/>
      <c r="D56" s="371"/>
      <c r="E56" s="423"/>
      <c r="F56" s="371">
        <v>10000000</v>
      </c>
      <c r="G56" s="372" t="s">
        <v>14</v>
      </c>
      <c r="H56" s="301"/>
      <c r="I56" s="371"/>
      <c r="J56" s="380"/>
      <c r="K56" s="378"/>
      <c r="L56" s="157"/>
      <c r="M56" s="374"/>
      <c r="N56" s="157"/>
      <c r="O56" s="93"/>
      <c r="P56" s="81"/>
      <c r="Q56" s="82"/>
      <c r="R56" s="375"/>
      <c r="S56" s="10"/>
      <c r="T56" s="375"/>
      <c r="U56" s="10"/>
      <c r="X56" s="214"/>
      <c r="Y56" s="385"/>
      <c r="Z56" s="380"/>
      <c r="AB56" s="373"/>
      <c r="AC56" s="376"/>
    </row>
    <row r="57" spans="2:29" x14ac:dyDescent="0.25">
      <c r="B57" s="141" t="s">
        <v>90</v>
      </c>
      <c r="C57" s="11"/>
      <c r="D57" s="107"/>
      <c r="E57" s="447"/>
      <c r="F57" s="107">
        <v>250000</v>
      </c>
      <c r="G57" s="128" t="s">
        <v>14</v>
      </c>
      <c r="H57" s="7"/>
      <c r="I57" s="311"/>
      <c r="J57" s="128"/>
      <c r="K57" s="294"/>
      <c r="L57" s="128"/>
      <c r="M57" s="273"/>
      <c r="N57" s="172"/>
      <c r="O57" s="101"/>
      <c r="P57" s="102"/>
      <c r="Q57" s="82"/>
      <c r="R57" s="83"/>
      <c r="S57" s="2"/>
      <c r="T57" s="83"/>
      <c r="U57" s="7"/>
      <c r="Y57" s="107"/>
      <c r="Z57" s="128"/>
      <c r="AB57" s="79"/>
      <c r="AC57" s="224"/>
    </row>
    <row r="58" spans="2:29" x14ac:dyDescent="0.25">
      <c r="B58" s="141" t="s">
        <v>91</v>
      </c>
      <c r="C58" s="11"/>
      <c r="D58" s="107"/>
      <c r="E58" s="447"/>
      <c r="F58" s="107">
        <v>120000</v>
      </c>
      <c r="G58" s="128" t="s">
        <v>14</v>
      </c>
      <c r="H58" s="7"/>
      <c r="I58" s="311"/>
      <c r="J58" s="128"/>
      <c r="K58" s="294"/>
      <c r="L58" s="128"/>
      <c r="M58" s="273"/>
      <c r="N58" s="172"/>
      <c r="O58" s="101"/>
      <c r="P58" s="102"/>
      <c r="Q58" s="82"/>
      <c r="R58" s="83"/>
      <c r="S58" s="2"/>
      <c r="T58" s="83"/>
      <c r="U58" s="7"/>
      <c r="Y58" s="107"/>
      <c r="Z58" s="128"/>
      <c r="AB58" s="79"/>
      <c r="AC58" s="224"/>
    </row>
    <row r="59" spans="2:29" x14ac:dyDescent="0.25">
      <c r="B59" s="113" t="s">
        <v>92</v>
      </c>
      <c r="C59" s="11"/>
      <c r="D59" s="427"/>
      <c r="E59" s="447"/>
      <c r="F59" s="427">
        <v>100000</v>
      </c>
      <c r="G59" s="156" t="s">
        <v>14</v>
      </c>
      <c r="H59" s="7"/>
      <c r="I59" s="428"/>
      <c r="J59" s="156"/>
      <c r="K59" s="429"/>
      <c r="L59" s="156"/>
      <c r="M59" s="430"/>
      <c r="N59" s="431"/>
      <c r="O59" s="101"/>
      <c r="P59" s="102"/>
      <c r="Q59" s="82"/>
      <c r="R59" s="83"/>
      <c r="S59" s="2"/>
      <c r="T59" s="83"/>
      <c r="U59" s="7"/>
      <c r="Y59" s="427"/>
      <c r="Z59" s="156"/>
      <c r="AB59" s="83"/>
      <c r="AC59" s="232"/>
    </row>
    <row r="60" spans="2:29" ht="12.75" customHeight="1" x14ac:dyDescent="0.25">
      <c r="B60" s="143" t="s">
        <v>84</v>
      </c>
      <c r="C60" s="4"/>
      <c r="D60" s="371"/>
      <c r="E60" s="448"/>
      <c r="F60" s="371">
        <v>490000</v>
      </c>
      <c r="G60" s="380" t="s">
        <v>14</v>
      </c>
      <c r="H60" s="432"/>
      <c r="I60" s="371"/>
      <c r="J60" s="380"/>
      <c r="K60" s="378"/>
      <c r="L60" s="157"/>
      <c r="M60" s="374"/>
      <c r="N60" s="157"/>
      <c r="O60" s="93"/>
      <c r="P60" s="81"/>
      <c r="Q60" s="82"/>
      <c r="R60" s="375"/>
      <c r="S60" s="10"/>
      <c r="T60" s="375"/>
      <c r="U60" s="10"/>
      <c r="X60" s="214"/>
      <c r="Y60" s="385"/>
      <c r="Z60" s="380"/>
      <c r="AB60" s="373"/>
      <c r="AC60" s="376"/>
    </row>
    <row r="61" spans="2:29" ht="12.75" customHeight="1" x14ac:dyDescent="0.25">
      <c r="B61" s="143" t="s">
        <v>84</v>
      </c>
      <c r="C61" s="4"/>
      <c r="D61" s="371"/>
      <c r="E61" s="448"/>
      <c r="F61" s="371">
        <v>120000</v>
      </c>
      <c r="G61" s="380" t="s">
        <v>18</v>
      </c>
      <c r="H61" s="432"/>
      <c r="I61" s="371"/>
      <c r="J61" s="380"/>
      <c r="K61" s="378"/>
      <c r="L61" s="157"/>
      <c r="M61" s="374"/>
      <c r="N61" s="157"/>
      <c r="O61" s="93"/>
      <c r="P61" s="81"/>
      <c r="Q61" s="82"/>
      <c r="R61" s="375"/>
      <c r="S61" s="10"/>
      <c r="T61" s="375"/>
      <c r="U61" s="10"/>
      <c r="X61" s="214"/>
      <c r="Y61" s="385"/>
      <c r="Z61" s="380"/>
      <c r="AB61" s="373"/>
      <c r="AC61" s="376"/>
    </row>
    <row r="62" spans="2:29" ht="12.75" customHeight="1" x14ac:dyDescent="0.25">
      <c r="B62" s="143" t="s">
        <v>93</v>
      </c>
      <c r="C62" s="4"/>
      <c r="D62" s="371"/>
      <c r="E62" s="448"/>
      <c r="F62" s="371">
        <v>400000</v>
      </c>
      <c r="G62" s="380" t="s">
        <v>14</v>
      </c>
      <c r="H62" s="432"/>
      <c r="I62" s="371"/>
      <c r="J62" s="380"/>
      <c r="K62" s="378"/>
      <c r="L62" s="157"/>
      <c r="M62" s="374"/>
      <c r="N62" s="157"/>
      <c r="O62" s="93"/>
      <c r="P62" s="81"/>
      <c r="Q62" s="82"/>
      <c r="R62" s="375"/>
      <c r="S62" s="10"/>
      <c r="T62" s="375"/>
      <c r="U62" s="10"/>
      <c r="X62" s="214"/>
      <c r="Y62" s="385"/>
      <c r="Z62" s="380"/>
      <c r="AB62" s="373"/>
      <c r="AC62" s="376"/>
    </row>
    <row r="63" spans="2:29" ht="12.75" customHeight="1" x14ac:dyDescent="0.25">
      <c r="B63" s="143" t="s">
        <v>111</v>
      </c>
      <c r="C63" s="4"/>
      <c r="D63" s="371"/>
      <c r="E63" s="448"/>
      <c r="F63" s="385">
        <v>-140000</v>
      </c>
      <c r="G63" s="372" t="s">
        <v>14</v>
      </c>
      <c r="H63" s="301"/>
      <c r="I63" s="371"/>
      <c r="J63" s="380"/>
      <c r="K63" s="378"/>
      <c r="L63" s="157"/>
      <c r="M63" s="374"/>
      <c r="N63" s="157"/>
      <c r="O63" s="93"/>
      <c r="P63" s="81"/>
      <c r="Q63" s="82"/>
      <c r="R63" s="375"/>
      <c r="S63" s="10"/>
      <c r="T63" s="375"/>
      <c r="U63" s="10"/>
      <c r="X63" s="214"/>
      <c r="Y63" s="371"/>
      <c r="Z63" s="380"/>
      <c r="AB63" s="373"/>
      <c r="AC63" s="376"/>
    </row>
    <row r="64" spans="2:29" ht="12.75" customHeight="1" x14ac:dyDescent="0.25">
      <c r="B64" s="143" t="s">
        <v>94</v>
      </c>
      <c r="C64" s="4"/>
      <c r="D64" s="371"/>
      <c r="E64" s="423"/>
      <c r="F64" s="371">
        <v>958670</v>
      </c>
      <c r="G64" s="372" t="s">
        <v>18</v>
      </c>
      <c r="H64" s="301"/>
      <c r="I64" s="371"/>
      <c r="J64" s="380"/>
      <c r="K64" s="378"/>
      <c r="L64" s="157"/>
      <c r="M64" s="374"/>
      <c r="N64" s="157"/>
      <c r="O64" s="93"/>
      <c r="P64" s="81"/>
      <c r="Q64" s="82"/>
      <c r="R64" s="375"/>
      <c r="S64" s="10"/>
      <c r="T64" s="375"/>
      <c r="U64" s="10"/>
      <c r="X64" s="214"/>
      <c r="Y64" s="371"/>
      <c r="Z64" s="380"/>
      <c r="AB64" s="373"/>
      <c r="AC64" s="376"/>
    </row>
    <row r="65" spans="2:29" ht="12.75" customHeight="1" x14ac:dyDescent="0.25">
      <c r="B65" s="143" t="s">
        <v>95</v>
      </c>
      <c r="C65" s="4"/>
      <c r="D65" s="371"/>
      <c r="E65" s="423"/>
      <c r="F65" s="371">
        <v>150000</v>
      </c>
      <c r="G65" s="372" t="s">
        <v>18</v>
      </c>
      <c r="H65" s="301"/>
      <c r="I65" s="371"/>
      <c r="J65" s="380"/>
      <c r="K65" s="378"/>
      <c r="L65" s="157"/>
      <c r="M65" s="374"/>
      <c r="N65" s="157"/>
      <c r="O65" s="93"/>
      <c r="P65" s="81"/>
      <c r="Q65" s="82"/>
      <c r="R65" s="375"/>
      <c r="S65" s="10"/>
      <c r="T65" s="375"/>
      <c r="U65" s="10"/>
      <c r="X65" s="214"/>
      <c r="Y65" s="371"/>
      <c r="Z65" s="380"/>
      <c r="AB65" s="373"/>
      <c r="AC65" s="376"/>
    </row>
    <row r="66" spans="2:29" ht="12.75" customHeight="1" x14ac:dyDescent="0.25">
      <c r="B66" s="143" t="s">
        <v>126</v>
      </c>
      <c r="C66" s="4"/>
      <c r="D66" s="371"/>
      <c r="E66" s="423"/>
      <c r="F66" s="371"/>
      <c r="G66" s="372"/>
      <c r="H66" s="301"/>
      <c r="I66" s="385">
        <v>-4550000</v>
      </c>
      <c r="J66" s="380" t="s">
        <v>18</v>
      </c>
      <c r="K66" s="378"/>
      <c r="L66" s="157"/>
      <c r="M66" s="374"/>
      <c r="N66" s="157"/>
      <c r="O66" s="93"/>
      <c r="P66" s="81"/>
      <c r="Q66" s="82"/>
      <c r="R66" s="375"/>
      <c r="S66" s="10"/>
      <c r="T66" s="375"/>
      <c r="U66" s="10"/>
      <c r="X66" s="214"/>
      <c r="Y66" s="371"/>
      <c r="Z66" s="380"/>
      <c r="AB66" s="373"/>
      <c r="AC66" s="376"/>
    </row>
    <row r="67" spans="2:29" ht="12.75" customHeight="1" x14ac:dyDescent="0.25">
      <c r="B67" s="143" t="s">
        <v>127</v>
      </c>
      <c r="C67" s="4"/>
      <c r="D67" s="371"/>
      <c r="E67" s="423"/>
      <c r="F67" s="371"/>
      <c r="G67" s="372"/>
      <c r="H67" s="301"/>
      <c r="I67" s="385">
        <v>-6145461</v>
      </c>
      <c r="J67" s="380" t="s">
        <v>18</v>
      </c>
      <c r="K67" s="378"/>
      <c r="L67" s="157"/>
      <c r="M67" s="374"/>
      <c r="N67" s="157"/>
      <c r="O67" s="93"/>
      <c r="P67" s="81"/>
      <c r="Q67" s="82"/>
      <c r="R67" s="375"/>
      <c r="S67" s="10"/>
      <c r="T67" s="375"/>
      <c r="U67" s="10"/>
      <c r="X67" s="214"/>
      <c r="Y67" s="371"/>
      <c r="Z67" s="380"/>
      <c r="AB67" s="373"/>
      <c r="AC67" s="376"/>
    </row>
    <row r="68" spans="2:29" ht="6" customHeight="1" x14ac:dyDescent="0.25">
      <c r="B68" s="144"/>
      <c r="C68" s="11"/>
      <c r="D68" s="108"/>
      <c r="E68" s="47"/>
      <c r="F68" s="108"/>
      <c r="G68" s="300"/>
      <c r="H68" s="298"/>
      <c r="I68" s="108"/>
      <c r="J68" s="381"/>
      <c r="K68" s="282"/>
      <c r="L68" s="136"/>
      <c r="M68" s="121"/>
      <c r="N68" s="136"/>
      <c r="O68" s="93"/>
      <c r="P68" s="81"/>
      <c r="Q68" s="82"/>
      <c r="R68" s="95"/>
      <c r="S68" s="10"/>
      <c r="T68" s="95"/>
      <c r="U68" s="10"/>
      <c r="Y68" s="165"/>
      <c r="Z68" s="381"/>
      <c r="AB68" s="111"/>
      <c r="AC68" s="231"/>
    </row>
    <row r="69" spans="2:29" ht="12.75" customHeight="1" x14ac:dyDescent="0.25">
      <c r="B69" s="145" t="s">
        <v>6</v>
      </c>
      <c r="C69" s="140"/>
      <c r="D69" s="171">
        <f>SUM(D39:D68)</f>
        <v>0</v>
      </c>
      <c r="E69" s="47"/>
      <c r="F69" s="132">
        <f>SUM(F39:F68)</f>
        <v>12448670</v>
      </c>
      <c r="G69" s="169"/>
      <c r="H69" s="298"/>
      <c r="I69" s="132">
        <f>SUM(I39:I68)</f>
        <v>-4020363</v>
      </c>
      <c r="J69" s="382"/>
      <c r="K69" s="207">
        <f t="shared" ref="K69:W69" si="0">SUM(K39:K68)</f>
        <v>0</v>
      </c>
      <c r="L69" s="18">
        <f t="shared" si="0"/>
        <v>0</v>
      </c>
      <c r="M69" s="18">
        <f t="shared" si="0"/>
        <v>0</v>
      </c>
      <c r="N69" s="18">
        <f t="shared" si="0"/>
        <v>0</v>
      </c>
      <c r="O69" s="18">
        <f t="shared" si="0"/>
        <v>0</v>
      </c>
      <c r="P69" s="18">
        <f t="shared" si="0"/>
        <v>0</v>
      </c>
      <c r="Q69" s="18">
        <f t="shared" si="0"/>
        <v>0</v>
      </c>
      <c r="R69" s="18">
        <f t="shared" si="0"/>
        <v>0</v>
      </c>
      <c r="S69" s="18">
        <f t="shared" si="0"/>
        <v>0</v>
      </c>
      <c r="T69" s="18">
        <f t="shared" si="0"/>
        <v>0</v>
      </c>
      <c r="U69" s="18">
        <f t="shared" si="0"/>
        <v>0</v>
      </c>
      <c r="V69" s="18">
        <f t="shared" si="0"/>
        <v>0</v>
      </c>
      <c r="W69" s="18">
        <f t="shared" si="0"/>
        <v>0</v>
      </c>
      <c r="X69" s="383"/>
      <c r="Y69" s="313">
        <f>SUM(Y39:Y68)</f>
        <v>0</v>
      </c>
      <c r="Z69" s="382"/>
      <c r="AB69" s="191">
        <f>SUM(AB39:AB68)</f>
        <v>0</v>
      </c>
      <c r="AC69" s="221"/>
    </row>
    <row r="70" spans="2:29" ht="7.5" customHeight="1" x14ac:dyDescent="0.25">
      <c r="B70" s="13"/>
      <c r="C70" s="11"/>
      <c r="D70" s="6"/>
      <c r="E70" s="47"/>
      <c r="F70" s="6"/>
      <c r="G70" s="7"/>
      <c r="H70" s="298"/>
      <c r="I70" s="6"/>
      <c r="J70" s="7"/>
      <c r="K70" s="6"/>
      <c r="M70" s="6"/>
      <c r="Y70" s="6"/>
      <c r="Z70" s="7"/>
      <c r="AB70" s="6"/>
      <c r="AC70" s="220"/>
    </row>
    <row r="71" spans="2:29" ht="15.75" customHeight="1" x14ac:dyDescent="0.25">
      <c r="B71" s="14" t="s">
        <v>7</v>
      </c>
      <c r="C71" s="11"/>
      <c r="D71" s="6"/>
      <c r="E71" s="47"/>
      <c r="F71" s="6"/>
      <c r="G71" s="7"/>
      <c r="H71" s="7"/>
      <c r="I71" s="6"/>
      <c r="J71" s="7"/>
      <c r="K71" s="6"/>
      <c r="M71" s="9"/>
      <c r="Y71" s="6"/>
      <c r="Z71" s="7"/>
      <c r="AB71" s="6"/>
      <c r="AC71" s="220"/>
    </row>
    <row r="72" spans="2:29" ht="15.75" customHeight="1" x14ac:dyDescent="0.25">
      <c r="B72" s="141"/>
      <c r="C72" s="11"/>
      <c r="D72" s="274"/>
      <c r="E72" s="49"/>
      <c r="F72" s="274"/>
      <c r="G72" s="275"/>
      <c r="H72" s="275"/>
      <c r="I72" s="96"/>
      <c r="J72" s="279"/>
      <c r="K72" s="280"/>
      <c r="L72" s="124"/>
      <c r="M72" s="148"/>
      <c r="N72" s="124" t="s">
        <v>14</v>
      </c>
      <c r="W72" s="82"/>
      <c r="Y72" s="96"/>
      <c r="Z72" s="279"/>
      <c r="AB72" s="96"/>
      <c r="AC72" s="279"/>
    </row>
    <row r="73" spans="2:29" ht="3.75" customHeight="1" x14ac:dyDescent="0.25">
      <c r="B73" s="141"/>
      <c r="C73" s="140"/>
      <c r="D73" s="171"/>
      <c r="E73" s="7"/>
      <c r="F73" s="171"/>
      <c r="G73" s="120"/>
      <c r="H73" s="22"/>
      <c r="I73" s="83"/>
      <c r="J73" s="5"/>
      <c r="K73" s="83"/>
      <c r="L73" s="166"/>
      <c r="M73" s="167"/>
      <c r="N73" s="170"/>
      <c r="O73" s="164"/>
      <c r="P73" s="81"/>
      <c r="Q73" s="82"/>
      <c r="R73" s="94"/>
      <c r="S73" s="12"/>
      <c r="T73" s="94"/>
      <c r="U73" s="12"/>
      <c r="Y73" s="83"/>
      <c r="Z73" s="5"/>
      <c r="AB73" s="83"/>
      <c r="AC73" s="232"/>
    </row>
    <row r="74" spans="2:29" x14ac:dyDescent="0.25">
      <c r="B74" s="146" t="s">
        <v>8</v>
      </c>
      <c r="C74" s="17"/>
      <c r="D74" s="18">
        <f>SUM(D72:D73)</f>
        <v>0</v>
      </c>
      <c r="E74" s="302"/>
      <c r="F74" s="18">
        <f>SUM(F72:F73)</f>
        <v>0</v>
      </c>
      <c r="G74" s="19"/>
      <c r="H74" s="302"/>
      <c r="I74" s="18">
        <f>SUM(I72:I72)</f>
        <v>0</v>
      </c>
      <c r="J74" s="149"/>
      <c r="K74" s="18"/>
      <c r="L74" s="114"/>
      <c r="M74" s="21"/>
      <c r="O74" s="60"/>
      <c r="R74" s="18">
        <f>SUM(R73:R73)</f>
        <v>0</v>
      </c>
      <c r="T74" s="18">
        <f>SUM(T73:T73)</f>
        <v>0</v>
      </c>
      <c r="Y74" s="18">
        <f>SUM(Y72:Y72)</f>
        <v>0</v>
      </c>
      <c r="Z74" s="149"/>
      <c r="AB74" s="18">
        <f>SUM(AB72:AB72)</f>
        <v>0</v>
      </c>
      <c r="AC74" s="219"/>
    </row>
    <row r="75" spans="2:29" ht="6" customHeight="1" x14ac:dyDescent="0.25">
      <c r="B75" s="146"/>
      <c r="C75" s="17"/>
      <c r="D75" s="20"/>
      <c r="E75" s="19"/>
      <c r="F75" s="20"/>
      <c r="G75" s="19"/>
      <c r="H75" s="19"/>
      <c r="I75" s="20"/>
      <c r="J75" s="53"/>
      <c r="K75" s="20"/>
      <c r="L75" s="114"/>
      <c r="M75" s="20"/>
      <c r="Y75" s="20"/>
      <c r="Z75" s="53"/>
      <c r="AB75" s="20"/>
      <c r="AC75" s="233"/>
    </row>
    <row r="76" spans="2:29" x14ac:dyDescent="0.25">
      <c r="B76" s="146" t="s">
        <v>9</v>
      </c>
      <c r="C76" s="17"/>
      <c r="D76" s="21">
        <f>D74+D69+D36</f>
        <v>35063034</v>
      </c>
      <c r="E76" s="7"/>
      <c r="F76" s="21">
        <f>F74+F69+F36</f>
        <v>110558096</v>
      </c>
      <c r="G76" s="7"/>
      <c r="H76" s="7"/>
      <c r="I76" s="21">
        <f>I74+I69+I36</f>
        <v>26363339</v>
      </c>
      <c r="J76" s="5"/>
      <c r="K76" s="21"/>
      <c r="L76" s="114"/>
      <c r="M76" s="21"/>
      <c r="O76" s="67"/>
      <c r="R76" s="21">
        <f>R74+R69+R36</f>
        <v>0</v>
      </c>
      <c r="T76" s="21">
        <f>T74+T69+T36</f>
        <v>0</v>
      </c>
      <c r="Y76" s="21">
        <f>Y74+Y69+Y36</f>
        <v>0</v>
      </c>
      <c r="Z76" s="5"/>
      <c r="AB76" s="21">
        <f>AB74+AB69+AB36</f>
        <v>0</v>
      </c>
      <c r="AC76" s="232"/>
    </row>
    <row r="77" spans="2:29" ht="6.75" customHeight="1" x14ac:dyDescent="0.25">
      <c r="B77" s="146"/>
      <c r="C77" s="4"/>
      <c r="D77" s="16"/>
      <c r="E77" s="22"/>
      <c r="F77" s="16"/>
      <c r="G77" s="7"/>
      <c r="H77" s="22"/>
      <c r="I77" s="16"/>
      <c r="J77" s="5"/>
      <c r="K77" s="16"/>
      <c r="M77" s="16"/>
      <c r="R77" s="76"/>
      <c r="T77" s="76"/>
      <c r="Y77" s="16"/>
      <c r="Z77" s="5"/>
      <c r="AB77" s="16"/>
      <c r="AC77" s="232"/>
    </row>
    <row r="78" spans="2:29" x14ac:dyDescent="0.25">
      <c r="B78" s="145" t="s">
        <v>10</v>
      </c>
      <c r="C78" s="4"/>
      <c r="D78" s="21">
        <f>D76+D9</f>
        <v>35063034</v>
      </c>
      <c r="E78" s="22"/>
      <c r="F78" s="21">
        <f>F76+F9</f>
        <v>8849779082</v>
      </c>
      <c r="G78" s="7"/>
      <c r="H78" s="22"/>
      <c r="I78" s="21">
        <f>I76+I9</f>
        <v>8765584325</v>
      </c>
      <c r="J78" s="5"/>
      <c r="K78" s="21"/>
      <c r="M78" s="21"/>
      <c r="O78" s="67"/>
      <c r="R78" s="21">
        <f>R76+R9</f>
        <v>0</v>
      </c>
      <c r="T78" s="21">
        <f>T76+T9</f>
        <v>0</v>
      </c>
      <c r="Y78" s="21">
        <f>Y76+Y9</f>
        <v>0</v>
      </c>
      <c r="Z78" s="5"/>
      <c r="AB78" s="21">
        <f>AB76+AB9</f>
        <v>0</v>
      </c>
      <c r="AC78" s="232"/>
    </row>
    <row r="79" spans="2:29" ht="6" customHeight="1" x14ac:dyDescent="0.25">
      <c r="B79" s="147"/>
      <c r="C79" s="11"/>
      <c r="D79" s="62"/>
      <c r="E79" s="61"/>
      <c r="F79" s="62"/>
      <c r="G79" s="7"/>
      <c r="H79" s="7"/>
      <c r="I79" s="62"/>
      <c r="J79" s="61"/>
      <c r="K79" s="62"/>
      <c r="L79" s="63"/>
      <c r="M79" s="62"/>
      <c r="Y79" s="62"/>
      <c r="Z79" s="61"/>
      <c r="AB79" s="62"/>
      <c r="AC79" s="234"/>
    </row>
    <row r="80" spans="2:29" ht="7.8" customHeight="1" thickBot="1" x14ac:dyDescent="0.3">
      <c r="B80" s="105"/>
      <c r="C80" s="23"/>
      <c r="D80" s="6"/>
      <c r="E80" s="7"/>
      <c r="F80" s="6"/>
      <c r="G80" s="106"/>
      <c r="H80" s="106"/>
      <c r="I80" s="6"/>
      <c r="J80" s="7"/>
      <c r="K80" s="6"/>
      <c r="M80" s="6"/>
      <c r="R80" s="6"/>
      <c r="S80" s="6"/>
      <c r="T80" s="6"/>
      <c r="U80" s="6"/>
      <c r="Y80" s="6"/>
      <c r="Z80" s="7"/>
      <c r="AB80" s="6"/>
      <c r="AC80" s="220"/>
    </row>
    <row r="81" spans="2:29" ht="17.399999999999999" customHeight="1" thickBot="1" x14ac:dyDescent="0.3">
      <c r="B81" s="152" t="s">
        <v>26</v>
      </c>
      <c r="C81" s="23"/>
      <c r="D81" s="6"/>
      <c r="E81" s="7"/>
      <c r="F81" s="6"/>
      <c r="G81" s="106"/>
      <c r="H81" s="106"/>
      <c r="I81" s="6"/>
      <c r="J81" s="7"/>
      <c r="K81" s="6"/>
      <c r="M81" s="6"/>
      <c r="R81" s="6"/>
      <c r="S81" s="6"/>
      <c r="T81" s="6"/>
      <c r="U81" s="6"/>
      <c r="Y81" s="6"/>
      <c r="Z81" s="7"/>
      <c r="AB81" s="6"/>
      <c r="AC81" s="220"/>
    </row>
    <row r="82" spans="2:29" ht="12.75" customHeight="1" x14ac:dyDescent="0.25">
      <c r="B82" s="113" t="s">
        <v>59</v>
      </c>
      <c r="C82" s="23"/>
      <c r="D82" s="96"/>
      <c r="E82" s="275"/>
      <c r="F82" s="96">
        <v>271000000</v>
      </c>
      <c r="G82" s="279"/>
      <c r="H82" s="7"/>
      <c r="I82" s="96">
        <v>130925181</v>
      </c>
      <c r="J82" s="279" t="s">
        <v>14</v>
      </c>
      <c r="K82" s="283"/>
      <c r="L82" s="124"/>
      <c r="M82" s="88"/>
      <c r="N82" s="124"/>
      <c r="O82" s="97"/>
      <c r="P82" s="98"/>
      <c r="Q82" s="82"/>
      <c r="R82" s="88"/>
      <c r="S82" s="46"/>
      <c r="T82" s="88"/>
      <c r="U82" s="6"/>
      <c r="Y82" s="96"/>
      <c r="Z82" s="279"/>
      <c r="AB82" s="96"/>
      <c r="AC82" s="229"/>
    </row>
    <row r="83" spans="2:29" ht="12.75" customHeight="1" x14ac:dyDescent="0.25">
      <c r="B83" s="141" t="s">
        <v>195</v>
      </c>
      <c r="C83" s="23"/>
      <c r="D83" s="99"/>
      <c r="E83" s="7"/>
      <c r="F83" s="99"/>
      <c r="G83" s="130"/>
      <c r="H83" s="7"/>
      <c r="I83" s="99">
        <v>700000</v>
      </c>
      <c r="J83" s="130" t="s">
        <v>14</v>
      </c>
      <c r="K83" s="183"/>
      <c r="L83" s="130"/>
      <c r="M83" s="90"/>
      <c r="N83" s="130"/>
      <c r="O83" s="101"/>
      <c r="P83" s="102"/>
      <c r="Q83" s="82"/>
      <c r="R83" s="90"/>
      <c r="S83" s="3"/>
      <c r="T83" s="90"/>
      <c r="U83" s="6"/>
      <c r="Y83" s="99"/>
      <c r="Z83" s="130"/>
      <c r="AB83" s="99"/>
      <c r="AC83" s="287"/>
    </row>
    <row r="84" spans="2:29" ht="12.75" customHeight="1" x14ac:dyDescent="0.25">
      <c r="B84" s="141"/>
      <c r="C84" s="23"/>
      <c r="D84" s="99"/>
      <c r="E84" s="7"/>
      <c r="F84" s="99"/>
      <c r="G84" s="130"/>
      <c r="H84" s="7"/>
      <c r="I84" s="99"/>
      <c r="J84" s="130"/>
      <c r="K84" s="183"/>
      <c r="L84" s="130"/>
      <c r="M84" s="90"/>
      <c r="N84" s="130"/>
      <c r="O84" s="101"/>
      <c r="P84" s="102"/>
      <c r="Q84" s="82"/>
      <c r="R84" s="90"/>
      <c r="S84" s="3"/>
      <c r="T84" s="90"/>
      <c r="U84" s="6"/>
      <c r="Y84" s="99"/>
      <c r="Z84" s="130"/>
      <c r="AB84" s="99"/>
      <c r="AC84" s="287"/>
    </row>
    <row r="85" spans="2:29" ht="12.75" customHeight="1" x14ac:dyDescent="0.25">
      <c r="B85" s="141" t="s">
        <v>196</v>
      </c>
      <c r="C85" s="23"/>
      <c r="D85" s="99"/>
      <c r="E85" s="7"/>
      <c r="F85" s="99">
        <v>20000000</v>
      </c>
      <c r="G85" s="130"/>
      <c r="H85" s="7"/>
      <c r="I85" s="99">
        <v>28004257</v>
      </c>
      <c r="J85" s="130"/>
      <c r="K85" s="183"/>
      <c r="L85" s="130"/>
      <c r="M85" s="90"/>
      <c r="N85" s="130"/>
      <c r="O85" s="101"/>
      <c r="P85" s="102"/>
      <c r="Q85" s="82"/>
      <c r="R85" s="90"/>
      <c r="S85" s="3"/>
      <c r="T85" s="90"/>
      <c r="U85" s="6"/>
      <c r="Y85" s="99"/>
      <c r="Z85" s="130"/>
      <c r="AB85" s="99"/>
      <c r="AC85" s="229"/>
    </row>
    <row r="86" spans="2:29" ht="12.75" customHeight="1" x14ac:dyDescent="0.25">
      <c r="B86" s="141" t="s">
        <v>197</v>
      </c>
      <c r="C86" s="23"/>
      <c r="D86" s="99"/>
      <c r="E86" s="7"/>
      <c r="F86" s="99"/>
      <c r="G86" s="130"/>
      <c r="H86" s="7"/>
      <c r="I86" s="99"/>
      <c r="J86" s="130"/>
      <c r="K86" s="183"/>
      <c r="L86" s="130"/>
      <c r="M86" s="90"/>
      <c r="N86" s="130"/>
      <c r="O86" s="101"/>
      <c r="P86" s="102"/>
      <c r="Q86" s="82"/>
      <c r="R86" s="90"/>
      <c r="S86" s="90"/>
      <c r="T86" s="90"/>
      <c r="U86" s="6"/>
      <c r="Y86" s="99"/>
      <c r="Z86" s="130"/>
      <c r="AB86" s="99"/>
      <c r="AC86" s="287"/>
    </row>
    <row r="87" spans="2:29" ht="12.75" customHeight="1" x14ac:dyDescent="0.25">
      <c r="B87" s="141"/>
      <c r="C87" s="23"/>
      <c r="D87" s="99"/>
      <c r="E87" s="7"/>
      <c r="F87" s="99"/>
      <c r="G87" s="130"/>
      <c r="H87" s="7"/>
      <c r="I87" s="99"/>
      <c r="J87" s="130"/>
      <c r="K87" s="183"/>
      <c r="L87" s="130"/>
      <c r="M87" s="90"/>
      <c r="N87" s="130"/>
      <c r="O87" s="101"/>
      <c r="P87" s="102"/>
      <c r="Q87" s="82"/>
      <c r="R87" s="90"/>
      <c r="S87" s="90"/>
      <c r="T87" s="90"/>
      <c r="U87" s="6"/>
      <c r="Y87" s="99"/>
      <c r="Z87" s="130"/>
      <c r="AB87" s="99"/>
      <c r="AC87" s="287"/>
    </row>
    <row r="88" spans="2:29" ht="12.75" customHeight="1" x14ac:dyDescent="0.25">
      <c r="B88" s="141" t="s">
        <v>198</v>
      </c>
      <c r="C88" s="23"/>
      <c r="D88" s="99"/>
      <c r="E88" s="7"/>
      <c r="F88" s="99">
        <v>50471098</v>
      </c>
      <c r="G88" s="130" t="s">
        <v>14</v>
      </c>
      <c r="H88" s="7"/>
      <c r="I88" s="99">
        <v>48241878</v>
      </c>
      <c r="J88" s="130" t="s">
        <v>14</v>
      </c>
      <c r="K88" s="183"/>
      <c r="L88" s="130"/>
      <c r="M88" s="90"/>
      <c r="N88" s="130"/>
      <c r="O88" s="101"/>
      <c r="P88" s="102"/>
      <c r="Q88" s="82"/>
      <c r="R88" s="104"/>
      <c r="S88" s="90"/>
      <c r="T88" s="90"/>
      <c r="U88" s="6"/>
      <c r="Y88" s="99"/>
      <c r="Z88" s="130"/>
      <c r="AB88" s="99"/>
      <c r="AC88" s="287"/>
    </row>
    <row r="89" spans="2:29" ht="12.75" customHeight="1" x14ac:dyDescent="0.25">
      <c r="B89" s="141" t="s">
        <v>60</v>
      </c>
      <c r="C89" s="23"/>
      <c r="D89" s="99"/>
      <c r="E89" s="7"/>
      <c r="F89" s="99">
        <v>26665163</v>
      </c>
      <c r="G89" s="130" t="s">
        <v>18</v>
      </c>
      <c r="H89" s="7"/>
      <c r="I89" s="99"/>
      <c r="J89" s="130"/>
      <c r="K89" s="183"/>
      <c r="L89" s="130"/>
      <c r="M89" s="90"/>
      <c r="N89" s="130"/>
      <c r="O89" s="101"/>
      <c r="P89" s="102"/>
      <c r="Q89" s="82"/>
      <c r="R89" s="104"/>
      <c r="S89" s="90"/>
      <c r="T89" s="90"/>
      <c r="U89" s="6"/>
      <c r="Y89" s="99"/>
      <c r="Z89" s="130"/>
      <c r="AB89" s="99"/>
      <c r="AC89" s="287"/>
    </row>
    <row r="90" spans="2:29" ht="12.75" customHeight="1" x14ac:dyDescent="0.25">
      <c r="B90" s="141" t="s">
        <v>33</v>
      </c>
      <c r="C90" s="23"/>
      <c r="D90" s="99"/>
      <c r="E90" s="7"/>
      <c r="F90" s="99">
        <v>6391709</v>
      </c>
      <c r="G90" s="130" t="s">
        <v>14</v>
      </c>
      <c r="H90" s="7"/>
      <c r="I90" s="99">
        <v>21505919</v>
      </c>
      <c r="J90" s="130" t="s">
        <v>14</v>
      </c>
      <c r="K90" s="183"/>
      <c r="L90" s="130"/>
      <c r="M90" s="90"/>
      <c r="N90" s="130"/>
      <c r="O90" s="101"/>
      <c r="P90" s="102"/>
      <c r="Q90" s="82"/>
      <c r="R90" s="104"/>
      <c r="S90" s="90"/>
      <c r="T90" s="90"/>
      <c r="U90" s="6"/>
      <c r="Y90" s="99"/>
      <c r="Z90" s="130"/>
      <c r="AB90" s="99"/>
      <c r="AC90" s="287"/>
    </row>
    <row r="91" spans="2:29" ht="12.75" customHeight="1" x14ac:dyDescent="0.25">
      <c r="B91" s="141" t="s">
        <v>33</v>
      </c>
      <c r="C91" s="23"/>
      <c r="D91" s="99"/>
      <c r="E91" s="7"/>
      <c r="F91" s="99">
        <v>38350254</v>
      </c>
      <c r="G91" s="130" t="s">
        <v>18</v>
      </c>
      <c r="H91" s="7"/>
      <c r="I91" s="99"/>
      <c r="J91" s="130"/>
      <c r="K91" s="183"/>
      <c r="L91" s="130"/>
      <c r="M91" s="90"/>
      <c r="N91" s="130"/>
      <c r="O91" s="101"/>
      <c r="P91" s="102"/>
      <c r="Q91" s="82"/>
      <c r="R91" s="104"/>
      <c r="S91" s="90"/>
      <c r="T91" s="90"/>
      <c r="U91" s="6"/>
      <c r="Y91" s="99"/>
      <c r="Z91" s="130"/>
      <c r="AB91" s="99"/>
      <c r="AC91" s="287"/>
    </row>
    <row r="92" spans="2:29" ht="12.75" customHeight="1" x14ac:dyDescent="0.25">
      <c r="B92" s="141" t="s">
        <v>36</v>
      </c>
      <c r="C92" s="23"/>
      <c r="D92" s="99"/>
      <c r="E92" s="7"/>
      <c r="F92" s="99">
        <v>46933723</v>
      </c>
      <c r="G92" s="130" t="s">
        <v>14</v>
      </c>
      <c r="H92" s="7"/>
      <c r="I92" s="99">
        <v>31939125</v>
      </c>
      <c r="J92" s="130" t="s">
        <v>14</v>
      </c>
      <c r="K92" s="183"/>
      <c r="L92" s="130"/>
      <c r="M92" s="90"/>
      <c r="N92" s="130"/>
      <c r="O92" s="101"/>
      <c r="P92" s="102"/>
      <c r="Q92" s="82"/>
      <c r="R92" s="104"/>
      <c r="S92" s="90"/>
      <c r="T92" s="90"/>
      <c r="U92" s="6"/>
      <c r="Y92" s="99"/>
      <c r="Z92" s="130"/>
      <c r="AB92" s="99"/>
      <c r="AC92" s="287"/>
    </row>
    <row r="93" spans="2:29" ht="12.75" customHeight="1" x14ac:dyDescent="0.25">
      <c r="B93" s="113"/>
      <c r="C93" s="23"/>
      <c r="D93" s="99"/>
      <c r="E93" s="7"/>
      <c r="F93" s="99"/>
      <c r="G93" s="130"/>
      <c r="H93" s="7"/>
      <c r="I93" s="99"/>
      <c r="J93" s="130"/>
      <c r="K93" s="183"/>
      <c r="L93" s="130"/>
      <c r="M93" s="90"/>
      <c r="N93" s="130"/>
      <c r="O93" s="101"/>
      <c r="P93" s="102"/>
      <c r="Q93" s="82"/>
      <c r="R93" s="104"/>
      <c r="S93" s="90"/>
      <c r="T93" s="90"/>
      <c r="U93" s="6"/>
      <c r="Y93" s="99"/>
      <c r="Z93" s="130"/>
      <c r="AB93" s="99"/>
      <c r="AC93" s="287"/>
    </row>
    <row r="94" spans="2:29" ht="12.75" customHeight="1" x14ac:dyDescent="0.25">
      <c r="B94" s="143" t="s">
        <v>71</v>
      </c>
      <c r="C94" s="137"/>
      <c r="D94" s="150"/>
      <c r="E94" s="424"/>
      <c r="F94" s="150">
        <v>1166636</v>
      </c>
      <c r="G94" s="284" t="s">
        <v>14</v>
      </c>
      <c r="H94" s="133"/>
      <c r="I94" s="150">
        <v>985514</v>
      </c>
      <c r="J94" s="130" t="s">
        <v>14</v>
      </c>
      <c r="K94" s="183"/>
      <c r="L94" s="130"/>
      <c r="M94" s="90"/>
      <c r="N94" s="130"/>
      <c r="O94" s="93"/>
      <c r="P94" s="81"/>
      <c r="Q94" s="82"/>
      <c r="R94" s="92"/>
      <c r="S94" s="10"/>
      <c r="T94" s="92"/>
      <c r="U94" s="10"/>
      <c r="Y94" s="150"/>
      <c r="Z94" s="284"/>
      <c r="AB94" s="150"/>
      <c r="AC94" s="229"/>
    </row>
    <row r="95" spans="2:29" ht="12.75" customHeight="1" x14ac:dyDescent="0.25">
      <c r="B95" s="143" t="s">
        <v>72</v>
      </c>
      <c r="C95" s="137"/>
      <c r="D95" s="182"/>
      <c r="E95" s="425"/>
      <c r="F95" s="182">
        <v>444444</v>
      </c>
      <c r="G95" s="285" t="s">
        <v>18</v>
      </c>
      <c r="H95" s="133"/>
      <c r="I95" s="182"/>
      <c r="J95" s="130"/>
      <c r="K95" s="117"/>
      <c r="L95" s="155"/>
      <c r="M95" s="94"/>
      <c r="N95" s="155"/>
      <c r="O95" s="93"/>
      <c r="P95" s="81"/>
      <c r="Q95" s="82"/>
      <c r="R95" s="92"/>
      <c r="S95" s="10"/>
      <c r="T95" s="92"/>
      <c r="U95" s="10"/>
      <c r="Y95" s="182"/>
      <c r="Z95" s="285"/>
      <c r="AB95" s="182"/>
      <c r="AC95" s="288"/>
    </row>
    <row r="96" spans="2:29" ht="12.75" customHeight="1" x14ac:dyDescent="0.25">
      <c r="B96" s="143"/>
      <c r="C96" s="137"/>
      <c r="D96" s="182"/>
      <c r="E96" s="425"/>
      <c r="F96" s="182"/>
      <c r="G96" s="285"/>
      <c r="H96" s="133"/>
      <c r="I96" s="182"/>
      <c r="J96" s="285"/>
      <c r="K96" s="117"/>
      <c r="L96" s="155"/>
      <c r="M96" s="94"/>
      <c r="N96" s="155"/>
      <c r="O96" s="93"/>
      <c r="P96" s="81"/>
      <c r="Q96" s="82"/>
      <c r="R96" s="92"/>
      <c r="S96" s="10"/>
      <c r="T96" s="92"/>
      <c r="U96" s="10"/>
      <c r="Y96" s="182"/>
      <c r="Z96" s="285"/>
      <c r="AB96" s="182"/>
      <c r="AC96" s="288"/>
    </row>
    <row r="97" spans="2:29" ht="12.75" customHeight="1" x14ac:dyDescent="0.25">
      <c r="B97" s="143" t="s">
        <v>44</v>
      </c>
      <c r="C97" s="137"/>
      <c r="D97" s="182"/>
      <c r="E97" s="425"/>
      <c r="F97" s="182">
        <v>550456</v>
      </c>
      <c r="G97" s="285" t="s">
        <v>14</v>
      </c>
      <c r="H97" s="133"/>
      <c r="I97" s="182">
        <v>266283</v>
      </c>
      <c r="J97" s="285" t="s">
        <v>14</v>
      </c>
      <c r="K97" s="117"/>
      <c r="L97" s="155"/>
      <c r="M97" s="94"/>
      <c r="N97" s="155"/>
      <c r="O97" s="93"/>
      <c r="P97" s="81"/>
      <c r="Q97" s="82"/>
      <c r="R97" s="92"/>
      <c r="S97" s="10"/>
      <c r="T97" s="92"/>
      <c r="U97" s="10"/>
      <c r="Y97" s="182"/>
      <c r="Z97" s="285"/>
      <c r="AB97" s="182"/>
      <c r="AC97" s="287"/>
    </row>
    <row r="98" spans="2:29" ht="12.75" customHeight="1" x14ac:dyDescent="0.25">
      <c r="B98" s="143" t="s">
        <v>45</v>
      </c>
      <c r="C98" s="137"/>
      <c r="D98" s="182"/>
      <c r="E98" s="425"/>
      <c r="F98" s="182"/>
      <c r="G98" s="285"/>
      <c r="H98" s="133"/>
      <c r="I98" s="182"/>
      <c r="J98" s="285"/>
      <c r="K98" s="117"/>
      <c r="L98" s="155"/>
      <c r="M98" s="94"/>
      <c r="N98" s="155"/>
      <c r="O98" s="93"/>
      <c r="P98" s="81"/>
      <c r="Q98" s="82"/>
      <c r="R98" s="92"/>
      <c r="S98" s="10"/>
      <c r="T98" s="92"/>
      <c r="U98" s="10"/>
      <c r="Y98" s="182"/>
      <c r="Z98" s="285"/>
      <c r="AB98" s="182"/>
      <c r="AC98" s="289"/>
    </row>
    <row r="99" spans="2:29" ht="12.75" customHeight="1" x14ac:dyDescent="0.25">
      <c r="B99" s="143" t="s">
        <v>34</v>
      </c>
      <c r="C99" s="137"/>
      <c r="D99" s="182"/>
      <c r="E99" s="425"/>
      <c r="F99" s="182">
        <v>49320</v>
      </c>
      <c r="G99" s="285" t="s">
        <v>68</v>
      </c>
      <c r="H99" s="133"/>
      <c r="I99" s="182">
        <v>161803</v>
      </c>
      <c r="J99" s="285" t="s">
        <v>14</v>
      </c>
      <c r="K99" s="117"/>
      <c r="L99" s="155"/>
      <c r="M99" s="94"/>
      <c r="N99" s="155"/>
      <c r="O99" s="93"/>
      <c r="P99" s="81"/>
      <c r="Q99" s="82"/>
      <c r="R99" s="92"/>
      <c r="S99" s="10"/>
      <c r="T99" s="92"/>
      <c r="U99" s="10"/>
      <c r="Y99" s="182"/>
      <c r="Z99" s="285"/>
      <c r="AB99" s="182"/>
      <c r="AC99" s="289"/>
    </row>
    <row r="100" spans="2:29" ht="12.75" customHeight="1" x14ac:dyDescent="0.25">
      <c r="B100" s="143"/>
      <c r="C100" s="137"/>
      <c r="D100" s="182"/>
      <c r="E100" s="425"/>
      <c r="F100" s="182">
        <v>295923</v>
      </c>
      <c r="G100" s="285" t="s">
        <v>18</v>
      </c>
      <c r="H100" s="133"/>
      <c r="I100" s="182"/>
      <c r="J100" s="285"/>
      <c r="K100" s="117"/>
      <c r="L100" s="155"/>
      <c r="M100" s="94"/>
      <c r="N100" s="155"/>
      <c r="O100" s="93"/>
      <c r="P100" s="81"/>
      <c r="Q100" s="82"/>
      <c r="R100" s="92"/>
      <c r="S100" s="10"/>
      <c r="T100" s="92"/>
      <c r="U100" s="10"/>
      <c r="Y100" s="182"/>
      <c r="Z100" s="285"/>
      <c r="AB100" s="182"/>
      <c r="AC100" s="289"/>
    </row>
    <row r="101" spans="2:29" ht="12.75" customHeight="1" x14ac:dyDescent="0.25">
      <c r="B101" s="143" t="s">
        <v>35</v>
      </c>
      <c r="C101" s="137"/>
      <c r="D101" s="151"/>
      <c r="E101" s="425"/>
      <c r="F101" s="151">
        <v>284080</v>
      </c>
      <c r="G101" s="286" t="s">
        <v>14</v>
      </c>
      <c r="H101" s="133"/>
      <c r="I101" s="151">
        <v>168764</v>
      </c>
      <c r="J101" s="286" t="s">
        <v>14</v>
      </c>
      <c r="K101" s="282"/>
      <c r="L101" s="136"/>
      <c r="M101" s="85"/>
      <c r="N101" s="136"/>
      <c r="O101" s="93"/>
      <c r="P101" s="81"/>
      <c r="Q101" s="82"/>
      <c r="R101" s="92"/>
      <c r="S101" s="10"/>
      <c r="T101" s="92"/>
      <c r="U101" s="10"/>
      <c r="Y101" s="151"/>
      <c r="Z101" s="286"/>
      <c r="AB101" s="151"/>
      <c r="AC101" s="290"/>
    </row>
    <row r="102" spans="2:29" ht="14.4" customHeight="1" x14ac:dyDescent="0.25">
      <c r="B102" s="145" t="s">
        <v>27</v>
      </c>
      <c r="C102" s="23"/>
      <c r="D102" s="132">
        <f>SUM(D82:D101)</f>
        <v>0</v>
      </c>
      <c r="E102" s="7"/>
      <c r="F102" s="132">
        <f>SUM(F82:F101)</f>
        <v>462602806</v>
      </c>
      <c r="G102" s="307"/>
      <c r="H102" s="262"/>
      <c r="I102" s="132">
        <f>SUM(I82:I101)</f>
        <v>262898724</v>
      </c>
      <c r="J102" s="276"/>
      <c r="K102" s="207"/>
      <c r="L102" s="169"/>
      <c r="M102" s="132"/>
      <c r="N102" s="168"/>
      <c r="O102" s="101"/>
      <c r="P102" s="102"/>
      <c r="Q102" s="82"/>
      <c r="R102" s="103"/>
      <c r="S102" s="90"/>
      <c r="T102" s="79"/>
      <c r="U102" s="6"/>
      <c r="Y102" s="132">
        <f>SUM(Y82:Y101)</f>
        <v>0</v>
      </c>
      <c r="Z102" s="276"/>
      <c r="AB102" s="18">
        <f>SUM(AB82:AB101)</f>
        <v>0</v>
      </c>
      <c r="AC102" s="228"/>
    </row>
    <row r="103" spans="2:29" ht="12.75" customHeight="1" x14ac:dyDescent="0.25">
      <c r="B103" s="13"/>
      <c r="C103" s="23"/>
      <c r="D103" s="6"/>
      <c r="E103" s="7"/>
      <c r="F103" s="6"/>
      <c r="G103" s="262"/>
      <c r="H103" s="262"/>
      <c r="I103" s="6"/>
      <c r="J103" s="7"/>
      <c r="K103" s="6"/>
      <c r="L103" s="7"/>
      <c r="M103" s="6"/>
      <c r="N103" s="263"/>
      <c r="O103" s="101"/>
      <c r="P103" s="102"/>
      <c r="Q103" s="82"/>
      <c r="R103" s="264"/>
      <c r="S103" s="261"/>
      <c r="T103" s="261"/>
      <c r="U103" s="6"/>
      <c r="Y103" s="6"/>
      <c r="Z103" s="7"/>
      <c r="AB103" s="6"/>
      <c r="AC103" s="220"/>
    </row>
    <row r="104" spans="2:29" ht="12.75" customHeight="1" x14ac:dyDescent="0.25">
      <c r="B104" s="13" t="s">
        <v>62</v>
      </c>
      <c r="C104" s="23"/>
      <c r="D104" s="6">
        <f>D102+D78</f>
        <v>35063034</v>
      </c>
      <c r="E104" s="7"/>
      <c r="F104" s="6">
        <f>F102+F78</f>
        <v>9312381888</v>
      </c>
      <c r="G104" s="262"/>
      <c r="H104" s="262"/>
      <c r="I104" s="6">
        <f>I102+I78</f>
        <v>9028483049</v>
      </c>
      <c r="J104" s="7"/>
      <c r="K104" s="6"/>
      <c r="L104" s="7"/>
      <c r="M104" s="6"/>
      <c r="N104" s="263"/>
      <c r="O104" s="101"/>
      <c r="P104" s="102"/>
      <c r="Q104" s="82"/>
      <c r="R104" s="264"/>
      <c r="S104" s="261"/>
      <c r="T104" s="261"/>
      <c r="U104" s="6"/>
      <c r="Y104" s="6">
        <f>Y102+Y78</f>
        <v>0</v>
      </c>
      <c r="Z104" s="7"/>
      <c r="AB104" s="6"/>
      <c r="AC104" s="220"/>
    </row>
    <row r="105" spans="2:29" ht="12.75" customHeight="1" x14ac:dyDescent="0.25">
      <c r="B105" s="13"/>
      <c r="C105" s="23"/>
      <c r="D105" s="6"/>
      <c r="E105" s="7"/>
      <c r="F105" s="6"/>
      <c r="G105" s="262"/>
      <c r="H105" s="262"/>
      <c r="I105" s="6"/>
      <c r="J105" s="7"/>
      <c r="K105" s="6"/>
      <c r="L105" s="7"/>
      <c r="M105" s="6"/>
      <c r="N105" s="263"/>
      <c r="O105" s="101"/>
      <c r="P105" s="102"/>
      <c r="Q105" s="82"/>
      <c r="R105" s="264"/>
      <c r="S105" s="261"/>
      <c r="T105" s="261"/>
      <c r="U105" s="6"/>
      <c r="Y105" s="6"/>
      <c r="Z105" s="7"/>
      <c r="AB105" s="6"/>
      <c r="AC105" s="220"/>
    </row>
    <row r="106" spans="2:29" x14ac:dyDescent="0.25">
      <c r="B106" s="24" t="s">
        <v>66</v>
      </c>
      <c r="C106" s="4"/>
      <c r="D106" s="6"/>
      <c r="E106" s="47"/>
      <c r="F106" s="6"/>
      <c r="G106" s="7"/>
      <c r="H106" s="7"/>
      <c r="I106" s="6"/>
      <c r="J106" s="7"/>
      <c r="K106" s="6"/>
      <c r="M106" s="6"/>
      <c r="N106" s="70"/>
      <c r="O106" s="70"/>
      <c r="P106" s="190"/>
      <c r="R106" s="6"/>
      <c r="S106" s="7"/>
      <c r="T106" s="6"/>
      <c r="U106" s="7"/>
      <c r="X106" s="214"/>
      <c r="AA106" s="214"/>
    </row>
    <row r="107" spans="2:29" x14ac:dyDescent="0.25">
      <c r="B107" s="203" t="s">
        <v>99</v>
      </c>
      <c r="C107" s="4"/>
      <c r="D107" s="122"/>
      <c r="E107" s="47"/>
      <c r="F107" s="122">
        <v>-2500000</v>
      </c>
      <c r="G107" s="279" t="s">
        <v>14</v>
      </c>
      <c r="H107" s="7"/>
      <c r="I107" s="122"/>
      <c r="J107" s="279"/>
      <c r="K107" s="283"/>
      <c r="L107" s="124"/>
      <c r="M107" s="88"/>
      <c r="N107" s="124"/>
      <c r="O107" s="201"/>
      <c r="P107" s="98"/>
      <c r="Q107" s="202"/>
      <c r="R107" s="88"/>
      <c r="S107" s="46"/>
      <c r="T107" s="88"/>
      <c r="U107" s="46"/>
      <c r="V107" s="59"/>
      <c r="W107" s="59"/>
      <c r="X107" s="214"/>
      <c r="Y107" s="122"/>
      <c r="Z107" s="279"/>
      <c r="AA107" s="215"/>
      <c r="AB107" s="122"/>
      <c r="AC107" s="279"/>
    </row>
    <row r="108" spans="2:29" x14ac:dyDescent="0.25">
      <c r="B108" s="141" t="s">
        <v>96</v>
      </c>
      <c r="C108" s="4"/>
      <c r="D108" s="129"/>
      <c r="E108" s="47"/>
      <c r="F108" s="129">
        <v>-20000000</v>
      </c>
      <c r="G108" s="156" t="s">
        <v>14</v>
      </c>
      <c r="H108" s="7"/>
      <c r="I108" s="125"/>
      <c r="J108" s="130"/>
      <c r="K108" s="281"/>
      <c r="L108" s="157"/>
      <c r="M108" s="83"/>
      <c r="N108" s="157"/>
      <c r="O108" s="93"/>
      <c r="P108" s="256"/>
      <c r="Q108" s="101"/>
      <c r="R108" s="83"/>
      <c r="S108" s="5"/>
      <c r="T108" s="83"/>
      <c r="U108" s="5"/>
      <c r="V108" s="70"/>
      <c r="W108" s="70"/>
      <c r="X108" s="214"/>
      <c r="Y108" s="125"/>
      <c r="Z108" s="130"/>
      <c r="AA108" s="215"/>
      <c r="AB108" s="125"/>
      <c r="AC108" s="130"/>
    </row>
    <row r="109" spans="2:29" x14ac:dyDescent="0.25">
      <c r="B109" s="141" t="s">
        <v>97</v>
      </c>
      <c r="C109" s="4"/>
      <c r="D109" s="129"/>
      <c r="E109" s="47"/>
      <c r="F109" s="129">
        <v>-3000000</v>
      </c>
      <c r="G109" s="156" t="s">
        <v>14</v>
      </c>
      <c r="H109" s="7"/>
      <c r="I109" s="125"/>
      <c r="J109" s="130"/>
      <c r="K109" s="281"/>
      <c r="L109" s="157"/>
      <c r="M109" s="83"/>
      <c r="N109" s="157"/>
      <c r="O109" s="93"/>
      <c r="P109" s="256"/>
      <c r="Q109" s="101"/>
      <c r="R109" s="83"/>
      <c r="S109" s="5"/>
      <c r="T109" s="83"/>
      <c r="U109" s="5"/>
      <c r="V109" s="70"/>
      <c r="W109" s="70"/>
      <c r="X109" s="214"/>
      <c r="Y109" s="125"/>
      <c r="Z109" s="130"/>
      <c r="AA109" s="215"/>
      <c r="AB109" s="125"/>
      <c r="AC109" s="130"/>
    </row>
    <row r="110" spans="2:29" x14ac:dyDescent="0.25">
      <c r="B110" s="255" t="s">
        <v>98</v>
      </c>
      <c r="C110" s="4"/>
      <c r="D110" s="129"/>
      <c r="E110" s="47"/>
      <c r="F110" s="129">
        <v>-9800000</v>
      </c>
      <c r="G110" s="156"/>
      <c r="H110" s="7"/>
      <c r="I110" s="99"/>
      <c r="J110" s="130"/>
      <c r="K110" s="281"/>
      <c r="L110" s="157"/>
      <c r="M110" s="83"/>
      <c r="N110" s="157"/>
      <c r="O110" s="93"/>
      <c r="P110" s="256"/>
      <c r="Q110" s="101"/>
      <c r="R110" s="83"/>
      <c r="S110" s="5"/>
      <c r="T110" s="83"/>
      <c r="U110" s="5"/>
      <c r="V110" s="70"/>
      <c r="W110" s="70"/>
      <c r="X110" s="214"/>
      <c r="Y110" s="125"/>
      <c r="Z110" s="130"/>
      <c r="AA110" s="215"/>
      <c r="AB110" s="125"/>
      <c r="AC110" s="130"/>
    </row>
    <row r="111" spans="2:29" x14ac:dyDescent="0.25">
      <c r="B111" s="255" t="s">
        <v>180</v>
      </c>
      <c r="C111" s="4"/>
      <c r="D111" s="257"/>
      <c r="E111" s="47"/>
      <c r="F111" s="257"/>
      <c r="G111" s="156"/>
      <c r="H111" s="7"/>
      <c r="I111" s="466">
        <v>-28004257</v>
      </c>
      <c r="J111" s="155"/>
      <c r="K111" s="281"/>
      <c r="L111" s="157"/>
      <c r="M111" s="83"/>
      <c r="N111" s="157"/>
      <c r="O111" s="93"/>
      <c r="P111" s="256"/>
      <c r="Q111" s="101"/>
      <c r="R111" s="83"/>
      <c r="S111" s="5"/>
      <c r="T111" s="83"/>
      <c r="U111" s="5"/>
      <c r="V111" s="70"/>
      <c r="W111" s="70"/>
      <c r="X111" s="214"/>
      <c r="Y111" s="125"/>
      <c r="Z111" s="130"/>
      <c r="AA111" s="215"/>
      <c r="AB111" s="125"/>
      <c r="AC111" s="130"/>
    </row>
    <row r="112" spans="2:29" x14ac:dyDescent="0.25">
      <c r="B112" s="204" t="s">
        <v>100</v>
      </c>
      <c r="C112" s="4"/>
      <c r="D112" s="257"/>
      <c r="E112" s="47"/>
      <c r="F112" s="257">
        <v>-10000000</v>
      </c>
      <c r="G112" s="136" t="s">
        <v>18</v>
      </c>
      <c r="H112" s="7"/>
      <c r="I112" s="312"/>
      <c r="J112" s="155"/>
      <c r="K112" s="291"/>
      <c r="L112" s="127"/>
      <c r="M112" s="85"/>
      <c r="N112" s="127"/>
      <c r="O112" s="86"/>
      <c r="P112" s="87"/>
      <c r="Q112" s="91"/>
      <c r="R112" s="200"/>
      <c r="S112" s="135"/>
      <c r="T112" s="200"/>
      <c r="U112" s="135"/>
      <c r="V112" s="67"/>
      <c r="W112" s="67"/>
      <c r="X112" s="214"/>
      <c r="Y112" s="125"/>
      <c r="Z112" s="130"/>
      <c r="AA112" s="215"/>
      <c r="AB112" s="125"/>
      <c r="AC112" s="130"/>
    </row>
    <row r="113" spans="2:32" x14ac:dyDescent="0.25">
      <c r="B113" s="259" t="s">
        <v>61</v>
      </c>
      <c r="C113" s="4"/>
      <c r="D113" s="258">
        <f>SUM(D107:D112)</f>
        <v>0</v>
      </c>
      <c r="E113" s="47"/>
      <c r="F113" s="258">
        <f>SUM(F107:F112)</f>
        <v>-45300000</v>
      </c>
      <c r="G113" s="306"/>
      <c r="H113" s="7"/>
      <c r="I113" s="313">
        <f>SUM(I108:I112)</f>
        <v>-28004257</v>
      </c>
      <c r="J113" s="276"/>
      <c r="K113" s="292">
        <f t="shared" ref="K113:W113" si="1">K107+K112</f>
        <v>0</v>
      </c>
      <c r="L113" s="58">
        <f t="shared" si="1"/>
        <v>0</v>
      </c>
      <c r="M113" s="161">
        <f t="shared" si="1"/>
        <v>0</v>
      </c>
      <c r="N113" s="162">
        <f t="shared" si="1"/>
        <v>0</v>
      </c>
      <c r="O113" s="159">
        <f t="shared" si="1"/>
        <v>0</v>
      </c>
      <c r="P113" s="74">
        <f t="shared" si="1"/>
        <v>0</v>
      </c>
      <c r="Q113">
        <f t="shared" si="1"/>
        <v>0</v>
      </c>
      <c r="R113" s="1">
        <f t="shared" si="1"/>
        <v>0</v>
      </c>
      <c r="S113" s="2">
        <f t="shared" si="1"/>
        <v>0</v>
      </c>
      <c r="T113" s="1">
        <f t="shared" si="1"/>
        <v>0</v>
      </c>
      <c r="U113" s="2">
        <f t="shared" si="1"/>
        <v>0</v>
      </c>
      <c r="V113">
        <f t="shared" si="1"/>
        <v>0</v>
      </c>
      <c r="W113">
        <f t="shared" si="1"/>
        <v>0</v>
      </c>
      <c r="X113" s="220"/>
      <c r="Y113" s="313">
        <f>SUM(Y108:Y112)</f>
        <v>0</v>
      </c>
      <c r="Z113" s="136"/>
      <c r="AA113" s="214"/>
      <c r="AB113" s="71"/>
      <c r="AC113" s="136"/>
    </row>
    <row r="114" spans="2:32" ht="12.75" customHeight="1" x14ac:dyDescent="0.25">
      <c r="B114" s="105"/>
      <c r="C114" s="23"/>
      <c r="D114" s="6"/>
      <c r="E114" s="7"/>
      <c r="F114" s="6"/>
      <c r="G114" s="106"/>
      <c r="H114" s="106"/>
      <c r="I114" s="6"/>
      <c r="J114" s="7"/>
      <c r="K114" s="6"/>
      <c r="M114" s="6"/>
      <c r="R114" s="6"/>
      <c r="S114" s="6"/>
      <c r="T114" s="6"/>
      <c r="U114" s="6"/>
      <c r="Y114" s="6"/>
      <c r="Z114" s="7"/>
      <c r="AB114" s="6"/>
      <c r="AC114" s="220"/>
    </row>
    <row r="115" spans="2:32" ht="13.8" thickBot="1" x14ac:dyDescent="0.3">
      <c r="B115" s="24" t="s">
        <v>11</v>
      </c>
      <c r="C115" s="11"/>
      <c r="D115" s="25"/>
      <c r="E115" s="26"/>
      <c r="F115" s="25">
        <f>F78+F102+F113</f>
        <v>9267081888</v>
      </c>
      <c r="G115" s="26"/>
      <c r="H115" s="7"/>
      <c r="I115" s="25">
        <f>I78+I102+I113</f>
        <v>9000478792</v>
      </c>
      <c r="J115" s="198" t="s">
        <v>46</v>
      </c>
      <c r="K115" s="25"/>
      <c r="L115" s="118"/>
      <c r="M115" s="25"/>
      <c r="O115" s="68"/>
      <c r="P115" s="75"/>
      <c r="R115" s="25"/>
      <c r="T115" s="25"/>
      <c r="Y115" s="25">
        <f>Y78+Y102+Y113</f>
        <v>0</v>
      </c>
      <c r="Z115" s="78"/>
      <c r="AB115" s="25">
        <f>AB78+AB102+AB113</f>
        <v>0</v>
      </c>
      <c r="AC115" s="118"/>
    </row>
    <row r="116" spans="2:32" ht="12.75" customHeight="1" thickTop="1" x14ac:dyDescent="0.25">
      <c r="B116" s="27"/>
      <c r="C116" s="11"/>
      <c r="D116" s="28"/>
      <c r="E116" s="26"/>
      <c r="F116" s="28"/>
      <c r="H116" s="70"/>
      <c r="I116" s="28"/>
      <c r="K116" s="28"/>
      <c r="M116" s="28"/>
      <c r="R116" s="78"/>
      <c r="T116" s="78"/>
      <c r="Y116" s="28"/>
      <c r="AA116" s="216"/>
      <c r="AB116" s="28"/>
      <c r="AD116" s="216"/>
    </row>
    <row r="117" spans="2:32" x14ac:dyDescent="0.25">
      <c r="B117" s="29" t="s">
        <v>24</v>
      </c>
      <c r="C117" s="11"/>
      <c r="D117" s="52"/>
      <c r="E117" s="26"/>
      <c r="F117" s="52">
        <v>0.17330000000000001</v>
      </c>
      <c r="H117" s="70"/>
      <c r="I117" s="52">
        <v>0.16689999999999999</v>
      </c>
      <c r="K117" s="52"/>
      <c r="M117" s="52"/>
      <c r="R117" s="52"/>
      <c r="T117" s="52"/>
      <c r="Y117" s="180"/>
      <c r="AB117" s="180"/>
    </row>
    <row r="118" spans="2:32" x14ac:dyDescent="0.25">
      <c r="B118" s="30" t="s">
        <v>12</v>
      </c>
      <c r="C118" s="31"/>
      <c r="D118" s="51"/>
      <c r="E118" s="32"/>
      <c r="F118" s="51">
        <v>5880</v>
      </c>
      <c r="H118" s="70"/>
      <c r="I118" s="51">
        <v>5869</v>
      </c>
      <c r="K118" s="51"/>
      <c r="M118" s="51"/>
      <c r="R118" s="51"/>
      <c r="T118" s="51"/>
      <c r="Y118" s="51"/>
      <c r="AB118" s="51"/>
      <c r="AF118" s="308"/>
    </row>
    <row r="119" spans="2:32" x14ac:dyDescent="0.25">
      <c r="B119" s="50" t="s">
        <v>20</v>
      </c>
      <c r="C119" s="33"/>
      <c r="D119" s="55" t="s">
        <v>19</v>
      </c>
      <c r="E119" s="54"/>
      <c r="F119" s="55" t="s">
        <v>19</v>
      </c>
      <c r="G119" s="56"/>
      <c r="H119" s="303"/>
      <c r="I119" s="314" t="s">
        <v>19</v>
      </c>
      <c r="K119" s="55"/>
      <c r="M119" s="55"/>
      <c r="R119" s="55" t="s">
        <v>19</v>
      </c>
      <c r="T119" s="55" t="s">
        <v>19</v>
      </c>
      <c r="Y119" s="314" t="s">
        <v>19</v>
      </c>
      <c r="AB119" s="55"/>
    </row>
    <row r="120" spans="2:32" ht="7.5" customHeight="1" x14ac:dyDescent="0.25">
      <c r="H120" s="70"/>
    </row>
    <row r="121" spans="2:32" x14ac:dyDescent="0.25">
      <c r="B121" s="57"/>
      <c r="D121" s="76"/>
      <c r="F121" s="76"/>
      <c r="H121" s="70"/>
    </row>
    <row r="122" spans="2:32" x14ac:dyDescent="0.25">
      <c r="B122" s="265" t="s">
        <v>63</v>
      </c>
      <c r="D122" s="266"/>
      <c r="F122" s="266"/>
      <c r="H122" s="70"/>
      <c r="I122" s="352"/>
      <c r="J122" s="353"/>
      <c r="Y122" s="352"/>
      <c r="Z122" s="353"/>
    </row>
    <row r="123" spans="2:32" x14ac:dyDescent="0.25">
      <c r="B123" s="267" t="s">
        <v>64</v>
      </c>
      <c r="D123" s="268"/>
      <c r="F123" s="268"/>
      <c r="H123" s="70"/>
      <c r="I123" s="354"/>
      <c r="J123" s="355"/>
      <c r="Y123" s="354"/>
      <c r="Z123" s="355"/>
    </row>
    <row r="124" spans="2:32" x14ac:dyDescent="0.25">
      <c r="B124" s="386" t="s">
        <v>182</v>
      </c>
      <c r="D124" s="387"/>
      <c r="F124" s="387"/>
      <c r="H124" s="70"/>
      <c r="I124" s="388">
        <v>930000</v>
      </c>
      <c r="J124" s="389" t="s">
        <v>14</v>
      </c>
      <c r="Y124" s="451"/>
      <c r="Z124" s="389"/>
    </row>
    <row r="125" spans="2:32" x14ac:dyDescent="0.25">
      <c r="B125" s="386"/>
      <c r="D125" s="387"/>
      <c r="F125" s="387"/>
      <c r="H125" s="70"/>
      <c r="I125" s="388">
        <v>1000000</v>
      </c>
      <c r="J125" s="389" t="s">
        <v>18</v>
      </c>
      <c r="Y125" s="451"/>
      <c r="Z125" s="389"/>
    </row>
    <row r="126" spans="2:32" x14ac:dyDescent="0.25">
      <c r="B126" s="386" t="s">
        <v>129</v>
      </c>
      <c r="D126" s="387"/>
      <c r="F126" s="387"/>
      <c r="H126" s="70"/>
      <c r="I126" s="388">
        <v>1000000</v>
      </c>
      <c r="J126" s="389" t="s">
        <v>14</v>
      </c>
      <c r="Y126" s="388"/>
      <c r="Z126" s="389"/>
    </row>
    <row r="127" spans="2:32" x14ac:dyDescent="0.25">
      <c r="B127" s="386" t="s">
        <v>130</v>
      </c>
      <c r="D127" s="387"/>
      <c r="F127" s="387"/>
      <c r="H127" s="70"/>
      <c r="I127" s="388">
        <v>278500</v>
      </c>
      <c r="J127" s="389" t="s">
        <v>14</v>
      </c>
      <c r="Y127" s="388"/>
      <c r="Z127" s="389"/>
    </row>
    <row r="128" spans="2:32" x14ac:dyDescent="0.25">
      <c r="B128" s="386" t="s">
        <v>131</v>
      </c>
      <c r="D128" s="387"/>
      <c r="F128" s="387"/>
      <c r="H128" s="70"/>
      <c r="I128" s="388">
        <v>0</v>
      </c>
      <c r="J128" s="389"/>
      <c r="Y128" s="388"/>
      <c r="Z128" s="389"/>
    </row>
    <row r="129" spans="2:28" x14ac:dyDescent="0.25">
      <c r="B129" s="293" t="s">
        <v>65</v>
      </c>
      <c r="D129" s="360"/>
      <c r="F129" s="360"/>
      <c r="G129" s="192"/>
      <c r="H129" s="304"/>
      <c r="I129" s="356">
        <v>450000</v>
      </c>
      <c r="J129" s="357" t="s">
        <v>14</v>
      </c>
      <c r="K129" s="192"/>
      <c r="L129" s="196"/>
      <c r="M129" s="192"/>
      <c r="N129" s="192"/>
      <c r="O129" s="192"/>
      <c r="P129" s="27"/>
      <c r="Q129" s="192"/>
      <c r="R129" s="192"/>
      <c r="S129" s="192"/>
      <c r="T129" s="192"/>
      <c r="U129" s="192"/>
      <c r="V129" s="192"/>
      <c r="W129" s="192"/>
      <c r="X129" s="222"/>
      <c r="Y129" s="356"/>
      <c r="Z129" s="357"/>
      <c r="AB129" s="197"/>
    </row>
    <row r="130" spans="2:28" x14ac:dyDescent="0.25">
      <c r="B130" s="393"/>
      <c r="D130" s="390"/>
      <c r="F130" s="390"/>
      <c r="G130" s="192"/>
      <c r="H130" s="304"/>
      <c r="I130" s="391"/>
      <c r="J130" s="392"/>
      <c r="K130" s="192"/>
      <c r="L130" s="196"/>
      <c r="M130" s="192"/>
      <c r="N130" s="192"/>
      <c r="O130" s="192"/>
      <c r="P130" s="27"/>
      <c r="Q130" s="192"/>
      <c r="R130" s="192"/>
      <c r="S130" s="192"/>
      <c r="T130" s="192"/>
      <c r="U130" s="192"/>
      <c r="V130" s="192"/>
      <c r="W130" s="192"/>
      <c r="X130" s="222"/>
      <c r="Y130" s="391"/>
      <c r="Z130" s="392"/>
      <c r="AB130" s="197"/>
    </row>
    <row r="131" spans="2:28" x14ac:dyDescent="0.25">
      <c r="B131" s="269"/>
      <c r="C131" s="270"/>
      <c r="D131" s="271"/>
      <c r="E131" s="270"/>
      <c r="F131" s="271"/>
      <c r="H131" s="70"/>
      <c r="I131" s="358"/>
      <c r="J131" s="359"/>
      <c r="Y131" s="358"/>
      <c r="Z131" s="359"/>
    </row>
    <row r="132" spans="2:28" ht="38.25" customHeight="1" x14ac:dyDescent="0.25">
      <c r="B132" s="272"/>
      <c r="C132" s="272"/>
      <c r="D132" s="272"/>
      <c r="E132" s="272"/>
      <c r="F132" s="446"/>
      <c r="G132" s="272"/>
      <c r="H132" s="305"/>
      <c r="I132" s="315"/>
    </row>
    <row r="133" spans="2:28" x14ac:dyDescent="0.25">
      <c r="B133" s="44" t="s">
        <v>15</v>
      </c>
      <c r="H133" s="70"/>
      <c r="I133" s="449"/>
    </row>
    <row r="136" spans="2:28" x14ac:dyDescent="0.25">
      <c r="I136" s="450"/>
    </row>
    <row r="138" spans="2:28" x14ac:dyDescent="0.25">
      <c r="F138" s="76"/>
    </row>
    <row r="139" spans="2:28" x14ac:dyDescent="0.25">
      <c r="F139" s="76"/>
    </row>
  </sheetData>
  <mergeCells count="1">
    <mergeCell ref="D7:J7"/>
  </mergeCells>
  <pageMargins left="0.25" right="0.25" top="0.25" bottom="0.5" header="0.3" footer="0.3"/>
  <pageSetup scale="75" fitToHeight="0" orientation="portrait" r:id="rId1"/>
  <headerFooter>
    <oddFooter>&amp;L&amp;"Arial,Italic"Division of School Business
NC Department of Public Instruction</oddFooter>
  </headerFooter>
  <rowBreaks count="1" manualBreakCount="1">
    <brk id="80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workbookViewId="0">
      <selection activeCell="J13" sqref="J13"/>
    </sheetView>
  </sheetViews>
  <sheetFormatPr defaultRowHeight="13.2" x14ac:dyDescent="0.25"/>
  <cols>
    <col min="1" max="1" width="4.77734375" customWidth="1"/>
    <col min="2" max="2" width="3.44140625" customWidth="1"/>
    <col min="3" max="3" width="23.5546875" style="179" customWidth="1"/>
    <col min="4" max="4" width="24.88671875" style="176" customWidth="1"/>
    <col min="5" max="5" width="2.88671875" style="176" customWidth="1"/>
    <col min="6" max="6" width="3.21875" customWidth="1"/>
    <col min="7" max="7" width="25.44140625" style="179" customWidth="1"/>
    <col min="8" max="8" width="4.6640625" style="175" customWidth="1"/>
    <col min="9" max="9" width="1.88671875" customWidth="1"/>
    <col min="10" max="10" width="31.88671875" customWidth="1"/>
    <col min="11" max="11" width="4.77734375" customWidth="1"/>
    <col min="12" max="12" width="10.44140625" bestFit="1" customWidth="1"/>
    <col min="13" max="13" width="8.5546875" bestFit="1" customWidth="1"/>
    <col min="14" max="14" width="2.44140625" customWidth="1"/>
    <col min="17" max="17" width="9.44140625" customWidth="1"/>
  </cols>
  <sheetData>
    <row r="1" spans="1:12" ht="17.399999999999999" x14ac:dyDescent="0.3">
      <c r="A1" s="192" t="s">
        <v>43</v>
      </c>
      <c r="B1" s="192"/>
      <c r="C1" s="178"/>
      <c r="D1" s="467" t="s">
        <v>183</v>
      </c>
    </row>
    <row r="2" spans="1:12" x14ac:dyDescent="0.25">
      <c r="D2" s="471" t="s">
        <v>1</v>
      </c>
      <c r="E2" s="472"/>
      <c r="G2" s="471" t="s">
        <v>28</v>
      </c>
      <c r="H2" s="472"/>
      <c r="J2" s="471" t="s">
        <v>13</v>
      </c>
      <c r="K2" s="472"/>
    </row>
    <row r="3" spans="1:12" x14ac:dyDescent="0.25">
      <c r="A3" s="326" t="s">
        <v>53</v>
      </c>
      <c r="B3" s="339"/>
      <c r="C3" s="341"/>
      <c r="D3" s="335"/>
      <c r="E3" s="327"/>
      <c r="F3" s="337"/>
      <c r="G3" s="340"/>
      <c r="H3" s="329"/>
      <c r="J3" s="340"/>
      <c r="K3" s="329"/>
    </row>
    <row r="4" spans="1:12" x14ac:dyDescent="0.25">
      <c r="A4" s="342"/>
      <c r="B4" s="343" t="s">
        <v>57</v>
      </c>
      <c r="C4" s="344"/>
      <c r="D4" s="316"/>
      <c r="E4" s="317"/>
      <c r="G4" s="320"/>
      <c r="H4" s="321"/>
      <c r="J4" s="320"/>
      <c r="K4" s="321"/>
    </row>
    <row r="5" spans="1:12" x14ac:dyDescent="0.25">
      <c r="A5" s="342"/>
      <c r="B5" s="343"/>
      <c r="C5" s="345" t="s">
        <v>102</v>
      </c>
      <c r="D5" s="433" t="s">
        <v>103</v>
      </c>
      <c r="E5" s="317"/>
      <c r="G5" s="463" t="s">
        <v>104</v>
      </c>
      <c r="H5" s="321"/>
      <c r="J5" s="394"/>
      <c r="K5" s="321"/>
    </row>
    <row r="6" spans="1:12" x14ac:dyDescent="0.25">
      <c r="A6" s="342"/>
      <c r="B6" s="346" t="s">
        <v>56</v>
      </c>
      <c r="C6" s="344"/>
      <c r="D6" s="316"/>
      <c r="E6" s="317"/>
      <c r="G6" s="322"/>
      <c r="H6" s="321"/>
      <c r="J6" s="322"/>
      <c r="K6" s="321"/>
    </row>
    <row r="7" spans="1:12" x14ac:dyDescent="0.25">
      <c r="A7" s="342"/>
      <c r="B7" s="70"/>
      <c r="C7" s="344" t="s">
        <v>58</v>
      </c>
      <c r="D7" s="433" t="s">
        <v>104</v>
      </c>
      <c r="E7" s="317"/>
      <c r="G7" s="465" t="s">
        <v>104</v>
      </c>
      <c r="H7" s="411"/>
      <c r="J7" s="323"/>
      <c r="K7" s="321"/>
    </row>
    <row r="8" spans="1:12" x14ac:dyDescent="0.25">
      <c r="A8" s="342"/>
      <c r="B8" s="70"/>
      <c r="C8" s="344"/>
      <c r="D8" s="318"/>
      <c r="E8" s="317"/>
      <c r="G8" s="323"/>
      <c r="H8" s="411"/>
      <c r="J8" s="323"/>
      <c r="K8" s="321"/>
    </row>
    <row r="9" spans="1:12" x14ac:dyDescent="0.25">
      <c r="A9" s="342"/>
      <c r="B9" s="346" t="s">
        <v>132</v>
      </c>
      <c r="C9" s="344"/>
      <c r="D9" s="318"/>
      <c r="E9" s="317"/>
      <c r="G9" s="322"/>
      <c r="H9" s="321"/>
      <c r="J9" s="322"/>
      <c r="K9" s="321"/>
    </row>
    <row r="10" spans="1:12" ht="62.4" customHeight="1" x14ac:dyDescent="0.25">
      <c r="A10" s="342"/>
      <c r="B10" s="70"/>
      <c r="C10" s="452" t="s">
        <v>134</v>
      </c>
      <c r="D10" s="318"/>
      <c r="E10" s="331"/>
      <c r="G10" s="478" t="s">
        <v>133</v>
      </c>
      <c r="H10" s="479"/>
      <c r="J10" s="324"/>
      <c r="K10" s="321"/>
    </row>
    <row r="11" spans="1:12" x14ac:dyDescent="0.25">
      <c r="A11" s="342"/>
      <c r="B11" s="70"/>
      <c r="C11" s="344"/>
      <c r="D11" s="316"/>
      <c r="E11" s="331"/>
      <c r="G11" s="322"/>
      <c r="H11" s="321"/>
      <c r="J11" s="322"/>
      <c r="K11" s="321"/>
    </row>
    <row r="12" spans="1:12" x14ac:dyDescent="0.25">
      <c r="A12" s="328" t="s">
        <v>54</v>
      </c>
      <c r="B12" s="334"/>
      <c r="C12" s="341"/>
      <c r="D12" s="335"/>
      <c r="E12" s="336"/>
      <c r="F12" s="337"/>
      <c r="G12" s="338"/>
      <c r="H12" s="329"/>
      <c r="J12" s="338"/>
      <c r="K12" s="329"/>
    </row>
    <row r="13" spans="1:12" ht="26.4" x14ac:dyDescent="0.25">
      <c r="A13" s="342"/>
      <c r="B13" s="70"/>
      <c r="C13" s="345" t="s">
        <v>102</v>
      </c>
      <c r="D13" s="433" t="s">
        <v>105</v>
      </c>
      <c r="E13" s="331"/>
      <c r="G13" s="395" t="s">
        <v>138</v>
      </c>
      <c r="H13" s="321"/>
      <c r="I13" s="195"/>
      <c r="J13" s="395"/>
      <c r="K13" s="321"/>
      <c r="L13" s="195"/>
    </row>
    <row r="14" spans="1:12" x14ac:dyDescent="0.25">
      <c r="A14" s="342"/>
      <c r="B14" s="70"/>
      <c r="C14" s="345" t="s">
        <v>56</v>
      </c>
      <c r="D14" s="433" t="s">
        <v>104</v>
      </c>
      <c r="E14" s="331"/>
      <c r="G14" s="325"/>
      <c r="H14" s="411"/>
      <c r="J14" s="324"/>
      <c r="K14" s="411"/>
    </row>
    <row r="15" spans="1:12" x14ac:dyDescent="0.25">
      <c r="A15" s="342"/>
      <c r="B15" s="70"/>
      <c r="C15" s="345"/>
      <c r="D15" s="433"/>
      <c r="E15" s="331"/>
      <c r="G15" s="325"/>
      <c r="H15" s="411"/>
      <c r="J15" s="324"/>
      <c r="K15" s="411"/>
    </row>
    <row r="16" spans="1:12" x14ac:dyDescent="0.25">
      <c r="A16" s="464" t="s">
        <v>172</v>
      </c>
      <c r="B16" s="70"/>
      <c r="C16" s="345"/>
      <c r="D16" s="433"/>
      <c r="E16" s="331"/>
      <c r="G16" s="324" t="s">
        <v>173</v>
      </c>
      <c r="H16" s="411"/>
      <c r="J16" s="324"/>
      <c r="K16" s="411"/>
    </row>
    <row r="17" spans="1:12" x14ac:dyDescent="0.25">
      <c r="A17" s="342"/>
      <c r="B17" s="70"/>
      <c r="C17" s="345"/>
      <c r="D17" s="319"/>
      <c r="E17" s="331"/>
      <c r="G17" s="323" t="s">
        <v>176</v>
      </c>
      <c r="H17" s="321"/>
      <c r="I17" s="195"/>
      <c r="J17" s="323"/>
      <c r="K17" s="411"/>
      <c r="L17" s="195"/>
    </row>
    <row r="18" spans="1:12" x14ac:dyDescent="0.25">
      <c r="A18" s="328" t="s">
        <v>30</v>
      </c>
      <c r="B18" s="334"/>
      <c r="C18" s="349"/>
      <c r="D18" s="350"/>
      <c r="E18" s="336"/>
      <c r="F18" s="337"/>
      <c r="G18" s="351"/>
      <c r="H18" s="329"/>
      <c r="I18" s="195"/>
      <c r="J18" s="351"/>
      <c r="K18" s="329"/>
      <c r="L18" s="181"/>
    </row>
    <row r="19" spans="1:12" ht="19.8" customHeight="1" x14ac:dyDescent="0.25">
      <c r="A19" s="366"/>
      <c r="B19" s="361"/>
      <c r="C19" s="362" t="s">
        <v>73</v>
      </c>
      <c r="D19" s="434" t="s">
        <v>101</v>
      </c>
      <c r="E19" s="363"/>
      <c r="F19" s="190"/>
      <c r="G19" s="364" t="s">
        <v>135</v>
      </c>
      <c r="H19" s="365"/>
      <c r="I19" s="195"/>
      <c r="J19" s="473"/>
      <c r="K19" s="474"/>
      <c r="L19" s="181"/>
    </row>
    <row r="20" spans="1:12" ht="19.8" customHeight="1" x14ac:dyDescent="0.25">
      <c r="A20" s="347"/>
      <c r="B20" s="67"/>
      <c r="C20" s="348" t="s">
        <v>56</v>
      </c>
      <c r="D20" s="435" t="s">
        <v>70</v>
      </c>
      <c r="E20" s="332"/>
      <c r="G20" s="453" t="s">
        <v>104</v>
      </c>
      <c r="H20" s="426"/>
      <c r="I20" s="195"/>
      <c r="J20" s="475"/>
      <c r="K20" s="476"/>
    </row>
    <row r="21" spans="1:12" x14ac:dyDescent="0.25">
      <c r="E21" s="333"/>
      <c r="G21" s="208"/>
      <c r="H21" s="185"/>
      <c r="I21" s="195"/>
      <c r="J21" s="173"/>
      <c r="K21" s="174"/>
      <c r="L21" s="195"/>
    </row>
    <row r="22" spans="1:12" x14ac:dyDescent="0.25">
      <c r="C22" s="178"/>
      <c r="J22" s="173"/>
      <c r="K22" s="174"/>
    </row>
    <row r="23" spans="1:12" x14ac:dyDescent="0.25">
      <c r="A23" s="454"/>
      <c r="B23" s="210"/>
      <c r="D23" s="477"/>
      <c r="E23" s="477"/>
      <c r="F23" s="477"/>
      <c r="G23" s="477"/>
      <c r="H23" s="477"/>
      <c r="I23" s="477"/>
      <c r="J23" s="173"/>
      <c r="K23" s="174"/>
    </row>
    <row r="24" spans="1:12" x14ac:dyDescent="0.25">
      <c r="A24" s="330"/>
      <c r="B24" s="222"/>
      <c r="C24" s="178"/>
      <c r="D24" s="184"/>
      <c r="E24" s="181"/>
      <c r="J24" s="173"/>
      <c r="K24" s="174"/>
    </row>
    <row r="25" spans="1:12" s="189" customFormat="1" x14ac:dyDescent="0.2">
      <c r="A25" s="330"/>
      <c r="C25" s="186"/>
      <c r="D25" s="456"/>
      <c r="E25" s="455"/>
      <c r="F25" s="455"/>
      <c r="G25" s="455"/>
      <c r="H25" s="455"/>
      <c r="I25" s="455"/>
      <c r="J25" s="187"/>
      <c r="K25" s="188"/>
    </row>
    <row r="26" spans="1:12" x14ac:dyDescent="0.25">
      <c r="A26" s="330"/>
      <c r="E26" s="181"/>
      <c r="J26" s="173"/>
      <c r="K26" s="174"/>
    </row>
    <row r="27" spans="1:12" x14ac:dyDescent="0.25">
      <c r="A27" s="211"/>
      <c r="B27" s="211"/>
      <c r="C27" s="178"/>
      <c r="D27" s="469"/>
      <c r="E27" s="469"/>
      <c r="F27" s="469"/>
      <c r="G27" s="469"/>
      <c r="H27" s="469"/>
      <c r="I27" s="469"/>
      <c r="J27" s="173"/>
      <c r="K27" s="174"/>
    </row>
    <row r="28" spans="1:12" x14ac:dyDescent="0.25">
      <c r="A28" s="178"/>
      <c r="B28" s="178"/>
      <c r="C28" s="178"/>
      <c r="D28" s="409"/>
      <c r="E28" s="410"/>
      <c r="F28" s="410"/>
      <c r="G28" s="410"/>
      <c r="H28" s="410"/>
      <c r="I28" s="410"/>
      <c r="J28" s="173"/>
      <c r="K28" s="174"/>
    </row>
    <row r="29" spans="1:12" ht="13.2" hidden="1" customHeight="1" x14ac:dyDescent="0.25">
      <c r="C29" s="192" t="s">
        <v>42</v>
      </c>
      <c r="G29" s="177" t="s">
        <v>13</v>
      </c>
      <c r="H29" s="193"/>
      <c r="I29" s="193" t="s">
        <v>28</v>
      </c>
      <c r="J29" s="173"/>
      <c r="K29" s="174"/>
      <c r="L29" s="209" t="s">
        <v>25</v>
      </c>
    </row>
    <row r="30" spans="1:12" ht="13.2" hidden="1" customHeight="1" x14ac:dyDescent="0.25">
      <c r="E30" s="177" t="s">
        <v>32</v>
      </c>
      <c r="G30" s="208" t="s">
        <v>31</v>
      </c>
      <c r="H30"/>
      <c r="I30" s="194">
        <v>0.15210000000000001</v>
      </c>
      <c r="J30" s="173"/>
      <c r="K30" s="174"/>
      <c r="L30" s="194">
        <v>0.1532</v>
      </c>
    </row>
    <row r="31" spans="1:12" ht="5.25" hidden="1" customHeight="1" x14ac:dyDescent="0.25">
      <c r="E31" s="178"/>
      <c r="G31" s="184"/>
      <c r="H31"/>
      <c r="J31" s="173"/>
      <c r="K31" s="174"/>
    </row>
    <row r="32" spans="1:12" ht="13.2" hidden="1" customHeight="1" x14ac:dyDescent="0.25">
      <c r="E32" s="177" t="s">
        <v>29</v>
      </c>
      <c r="G32" s="310">
        <v>5479</v>
      </c>
      <c r="H32"/>
      <c r="I32" s="175">
        <v>5378</v>
      </c>
      <c r="J32" s="173"/>
      <c r="K32" s="174"/>
      <c r="L32" s="175">
        <v>5471</v>
      </c>
    </row>
    <row r="33" spans="1:11" ht="13.2" hidden="1" customHeight="1" x14ac:dyDescent="0.25">
      <c r="J33" s="173"/>
      <c r="K33" s="174"/>
    </row>
    <row r="34" spans="1:11" ht="13.2" hidden="1" customHeight="1" x14ac:dyDescent="0.25">
      <c r="A34" s="82" t="s">
        <v>47</v>
      </c>
      <c r="B34" s="82"/>
    </row>
    <row r="35" spans="1:11" ht="29.25" hidden="1" customHeight="1" x14ac:dyDescent="0.25">
      <c r="A35" s="192" t="s">
        <v>41</v>
      </c>
      <c r="B35" s="192"/>
      <c r="C35" s="178" t="s">
        <v>38</v>
      </c>
      <c r="D35" s="470" t="s">
        <v>37</v>
      </c>
      <c r="E35" s="470"/>
      <c r="F35" s="470"/>
      <c r="G35" s="470"/>
      <c r="H35" s="470"/>
      <c r="I35" s="470"/>
    </row>
    <row r="36" spans="1:11" ht="13.2" hidden="1" customHeight="1" x14ac:dyDescent="0.25"/>
    <row r="37" spans="1:11" ht="35.25" hidden="1" customHeight="1" x14ac:dyDescent="0.25">
      <c r="A37" s="178" t="s">
        <v>41</v>
      </c>
      <c r="B37" s="178"/>
      <c r="C37" s="178" t="s">
        <v>39</v>
      </c>
      <c r="D37" s="469" t="s">
        <v>40</v>
      </c>
      <c r="E37" s="469"/>
      <c r="F37" s="469"/>
      <c r="G37" s="469"/>
      <c r="H37" s="469"/>
      <c r="I37" s="469"/>
      <c r="J37" s="173"/>
      <c r="K37" s="174"/>
    </row>
    <row r="38" spans="1:11" ht="13.2" hidden="1" customHeight="1" x14ac:dyDescent="0.25"/>
  </sheetData>
  <mergeCells count="9">
    <mergeCell ref="D27:I27"/>
    <mergeCell ref="D35:I35"/>
    <mergeCell ref="D37:I37"/>
    <mergeCell ref="J2:K2"/>
    <mergeCell ref="J19:K20"/>
    <mergeCell ref="G2:H2"/>
    <mergeCell ref="D2:E2"/>
    <mergeCell ref="D23:I23"/>
    <mergeCell ref="G10:H10"/>
  </mergeCells>
  <pageMargins left="0.7" right="0.7" top="0.5" bottom="0.5" header="0.3" footer="0.3"/>
  <pageSetup scale="85" orientation="landscape" r:id="rId1"/>
  <headerFooter>
    <oddFooter>&amp;L&amp;"Arial,Italic"&amp;9Division of School Business
NC Department of Public Instruction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7"/>
  <sheetViews>
    <sheetView workbookViewId="0">
      <selection activeCell="F4" sqref="D1:F1048576"/>
    </sheetView>
  </sheetViews>
  <sheetFormatPr defaultRowHeight="13.2" x14ac:dyDescent="0.25"/>
  <cols>
    <col min="1" max="1" width="5.33203125" customWidth="1"/>
    <col min="3" max="3" width="1.6640625" customWidth="1"/>
    <col min="4" max="6" width="0" hidden="1" customWidth="1"/>
    <col min="7" max="7" width="1.88671875" customWidth="1"/>
    <col min="11" max="11" width="1.6640625" customWidth="1"/>
    <col min="12" max="14" width="0" hidden="1" customWidth="1"/>
  </cols>
  <sheetData>
    <row r="1" spans="1:14" x14ac:dyDescent="0.25">
      <c r="A1" s="192" t="s">
        <v>82</v>
      </c>
    </row>
    <row r="2" spans="1:14" x14ac:dyDescent="0.25">
      <c r="A2" s="192" t="s">
        <v>108</v>
      </c>
    </row>
    <row r="3" spans="1:14" ht="13.8" thickBot="1" x14ac:dyDescent="0.3">
      <c r="A3" s="82"/>
    </row>
    <row r="4" spans="1:14" ht="13.8" thickBot="1" x14ac:dyDescent="0.3">
      <c r="A4" s="396" t="s">
        <v>76</v>
      </c>
      <c r="B4" s="397"/>
      <c r="D4" s="443" t="s">
        <v>77</v>
      </c>
      <c r="E4" s="444"/>
      <c r="F4" s="445"/>
      <c r="H4" s="443" t="s">
        <v>79</v>
      </c>
      <c r="I4" s="444"/>
      <c r="J4" s="445"/>
      <c r="L4" s="443" t="s">
        <v>78</v>
      </c>
      <c r="M4" s="444"/>
      <c r="N4" s="445"/>
    </row>
    <row r="5" spans="1:14" ht="90.6" customHeight="1" x14ac:dyDescent="0.3">
      <c r="A5" s="398" t="s">
        <v>51</v>
      </c>
      <c r="B5" s="398" t="s">
        <v>106</v>
      </c>
      <c r="C5" s="399"/>
      <c r="D5" s="398" t="s">
        <v>107</v>
      </c>
      <c r="E5" s="398" t="s">
        <v>52</v>
      </c>
      <c r="F5" s="398" t="s">
        <v>55</v>
      </c>
      <c r="G5" s="399"/>
      <c r="H5" s="398" t="s">
        <v>107</v>
      </c>
      <c r="I5" s="400" t="s">
        <v>52</v>
      </c>
      <c r="J5" s="400" t="s">
        <v>55</v>
      </c>
      <c r="K5" s="399"/>
      <c r="L5" s="398" t="s">
        <v>107</v>
      </c>
      <c r="M5" s="400" t="s">
        <v>52</v>
      </c>
      <c r="N5" s="400" t="s">
        <v>55</v>
      </c>
    </row>
    <row r="6" spans="1:14" ht="14.4" x14ac:dyDescent="0.3">
      <c r="A6" s="242">
        <v>0</v>
      </c>
      <c r="B6" s="244">
        <v>35000</v>
      </c>
      <c r="D6" s="244"/>
      <c r="E6" s="244"/>
      <c r="F6" s="309"/>
      <c r="H6" s="401">
        <f>'Senate Tchr salary'!I5*10</f>
        <v>35000</v>
      </c>
      <c r="I6" s="244"/>
      <c r="J6" s="309"/>
      <c r="L6" s="401">
        <f>'House Salary'!J5</f>
        <v>0</v>
      </c>
      <c r="M6" s="244"/>
      <c r="N6" s="309"/>
    </row>
    <row r="7" spans="1:14" ht="14.4" x14ac:dyDescent="0.3">
      <c r="A7" s="245">
        <v>1</v>
      </c>
      <c r="B7" s="247">
        <v>35750</v>
      </c>
      <c r="D7" s="247"/>
      <c r="E7" s="247">
        <f>D7-$B$6</f>
        <v>-35000</v>
      </c>
      <c r="F7" s="403">
        <f>E7/B6</f>
        <v>-1</v>
      </c>
      <c r="H7" s="402">
        <f>'Senate Tchr salary'!I6*10</f>
        <v>35840</v>
      </c>
      <c r="I7" s="247">
        <f>H7-B6</f>
        <v>840</v>
      </c>
      <c r="J7" s="403">
        <f>I7/B6</f>
        <v>2.4E-2</v>
      </c>
      <c r="L7" s="402">
        <f>'House Salary'!J6</f>
        <v>0</v>
      </c>
      <c r="M7" s="247">
        <f>L7-$B$6</f>
        <v>-35000</v>
      </c>
      <c r="N7" s="403"/>
    </row>
    <row r="8" spans="1:14" ht="14.4" x14ac:dyDescent="0.3">
      <c r="A8" s="245">
        <v>2</v>
      </c>
      <c r="B8" s="247">
        <v>36000</v>
      </c>
      <c r="D8" s="247"/>
      <c r="E8" s="247">
        <f t="shared" ref="E8:E43" si="0">D8-B7</f>
        <v>-35750</v>
      </c>
      <c r="F8" s="403">
        <f t="shared" ref="F8:F43" si="1">E8/B7</f>
        <v>-1</v>
      </c>
      <c r="H8" s="402">
        <f>'Senate Tchr salary'!I7*10</f>
        <v>36350</v>
      </c>
      <c r="I8" s="247">
        <f t="shared" ref="I8:I41" si="2">H8-B7</f>
        <v>600</v>
      </c>
      <c r="J8" s="403">
        <f t="shared" ref="J8:J41" si="3">I8/B7</f>
        <v>1.6783216783216783E-2</v>
      </c>
      <c r="L8" s="402">
        <f>'House Salary'!J7</f>
        <v>0</v>
      </c>
      <c r="M8" s="247">
        <f t="shared" ref="M8:M43" si="4">L8-$B$6</f>
        <v>-35000</v>
      </c>
      <c r="N8" s="403"/>
    </row>
    <row r="9" spans="1:14" ht="14.4" x14ac:dyDescent="0.3">
      <c r="A9" s="245">
        <v>3</v>
      </c>
      <c r="B9" s="247">
        <v>36250</v>
      </c>
      <c r="D9" s="247"/>
      <c r="E9" s="247">
        <f t="shared" si="0"/>
        <v>-36000</v>
      </c>
      <c r="F9" s="403">
        <f t="shared" si="1"/>
        <v>-1</v>
      </c>
      <c r="H9" s="402">
        <f>'Senate Tchr salary'!I8*10</f>
        <v>36880</v>
      </c>
      <c r="I9" s="247">
        <f t="shared" si="2"/>
        <v>880</v>
      </c>
      <c r="J9" s="403">
        <f t="shared" si="3"/>
        <v>2.4444444444444446E-2</v>
      </c>
      <c r="L9" s="402">
        <f>'House Salary'!J8</f>
        <v>0</v>
      </c>
      <c r="M9" s="247">
        <f t="shared" si="4"/>
        <v>-35000</v>
      </c>
      <c r="N9" s="403"/>
    </row>
    <row r="10" spans="1:14" ht="14.4" x14ac:dyDescent="0.3">
      <c r="A10" s="245">
        <v>4</v>
      </c>
      <c r="B10" s="247">
        <v>36750</v>
      </c>
      <c r="D10" s="247"/>
      <c r="E10" s="247">
        <f t="shared" si="0"/>
        <v>-36250</v>
      </c>
      <c r="F10" s="403">
        <f t="shared" si="1"/>
        <v>-1</v>
      </c>
      <c r="H10" s="402">
        <f>'Senate Tchr salary'!I9*10</f>
        <v>37560</v>
      </c>
      <c r="I10" s="247">
        <f t="shared" si="2"/>
        <v>1310</v>
      </c>
      <c r="J10" s="403">
        <f t="shared" si="3"/>
        <v>3.6137931034482762E-2</v>
      </c>
      <c r="L10" s="402">
        <f>'House Salary'!J9</f>
        <v>0</v>
      </c>
      <c r="M10" s="247">
        <f t="shared" si="4"/>
        <v>-35000</v>
      </c>
      <c r="N10" s="403"/>
    </row>
    <row r="11" spans="1:14" ht="14.4" x14ac:dyDescent="0.3">
      <c r="A11" s="245">
        <v>5</v>
      </c>
      <c r="B11" s="247">
        <v>37250</v>
      </c>
      <c r="D11" s="247"/>
      <c r="E11" s="247">
        <f t="shared" si="0"/>
        <v>-36750</v>
      </c>
      <c r="F11" s="403">
        <f t="shared" si="1"/>
        <v>-1</v>
      </c>
      <c r="H11" s="402">
        <f>'Senate Tchr salary'!I10*10</f>
        <v>38230</v>
      </c>
      <c r="I11" s="247">
        <f t="shared" si="2"/>
        <v>1480</v>
      </c>
      <c r="J11" s="403">
        <f t="shared" si="3"/>
        <v>4.0272108843537414E-2</v>
      </c>
      <c r="L11" s="402">
        <f>'House Salary'!J10</f>
        <v>0</v>
      </c>
      <c r="M11" s="247">
        <f t="shared" si="4"/>
        <v>-35000</v>
      </c>
      <c r="N11" s="403"/>
    </row>
    <row r="12" spans="1:14" ht="14.4" x14ac:dyDescent="0.3">
      <c r="A12" s="245">
        <v>6</v>
      </c>
      <c r="B12" s="247">
        <v>38000</v>
      </c>
      <c r="D12" s="247"/>
      <c r="E12" s="247">
        <f t="shared" si="0"/>
        <v>-37250</v>
      </c>
      <c r="F12" s="403">
        <f t="shared" si="1"/>
        <v>-1</v>
      </c>
      <c r="H12" s="402">
        <f>'Senate Tchr salary'!I11*10</f>
        <v>39070</v>
      </c>
      <c r="I12" s="247">
        <f t="shared" si="2"/>
        <v>1820</v>
      </c>
      <c r="J12" s="403">
        <f t="shared" si="3"/>
        <v>4.8859060402684562E-2</v>
      </c>
      <c r="L12" s="402">
        <f>'House Salary'!J11</f>
        <v>0</v>
      </c>
      <c r="M12" s="247">
        <f t="shared" si="4"/>
        <v>-35000</v>
      </c>
      <c r="N12" s="403"/>
    </row>
    <row r="13" spans="1:14" ht="14.4" x14ac:dyDescent="0.3">
      <c r="A13" s="245">
        <v>7</v>
      </c>
      <c r="B13" s="247">
        <v>38500</v>
      </c>
      <c r="D13" s="247"/>
      <c r="E13" s="247">
        <f t="shared" si="0"/>
        <v>-38000</v>
      </c>
      <c r="F13" s="403">
        <f t="shared" si="1"/>
        <v>-1</v>
      </c>
      <c r="H13" s="402">
        <f>'Senate Tchr salary'!I12*10</f>
        <v>39760</v>
      </c>
      <c r="I13" s="247">
        <f t="shared" si="2"/>
        <v>1760</v>
      </c>
      <c r="J13" s="403">
        <f t="shared" si="3"/>
        <v>4.6315789473684213E-2</v>
      </c>
      <c r="L13" s="402">
        <f>'House Salary'!J12</f>
        <v>0</v>
      </c>
      <c r="M13" s="247">
        <f t="shared" si="4"/>
        <v>-35000</v>
      </c>
      <c r="N13" s="403"/>
    </row>
    <row r="14" spans="1:14" ht="14.4" x14ac:dyDescent="0.3">
      <c r="A14" s="245">
        <v>8</v>
      </c>
      <c r="B14" s="247">
        <v>39000</v>
      </c>
      <c r="D14" s="247"/>
      <c r="E14" s="247">
        <f t="shared" si="0"/>
        <v>-38500</v>
      </c>
      <c r="F14" s="403">
        <f t="shared" si="1"/>
        <v>-1</v>
      </c>
      <c r="H14" s="402">
        <f>'Senate Tchr salary'!I13*10</f>
        <v>40430</v>
      </c>
      <c r="I14" s="247">
        <f t="shared" si="2"/>
        <v>1930</v>
      </c>
      <c r="J14" s="403">
        <f t="shared" si="3"/>
        <v>5.0129870129870129E-2</v>
      </c>
      <c r="L14" s="402">
        <f>'House Salary'!J13</f>
        <v>0</v>
      </c>
      <c r="M14" s="247">
        <f t="shared" si="4"/>
        <v>-35000</v>
      </c>
      <c r="N14" s="403"/>
    </row>
    <row r="15" spans="1:14" ht="14.4" x14ac:dyDescent="0.3">
      <c r="A15" s="245">
        <v>9</v>
      </c>
      <c r="B15" s="247">
        <v>39500</v>
      </c>
      <c r="D15" s="247"/>
      <c r="E15" s="247">
        <f t="shared" si="0"/>
        <v>-39000</v>
      </c>
      <c r="F15" s="403">
        <f t="shared" si="1"/>
        <v>-1</v>
      </c>
      <c r="H15" s="402">
        <f>'Senate Tchr salary'!I14*10</f>
        <v>41110</v>
      </c>
      <c r="I15" s="247">
        <f t="shared" si="2"/>
        <v>2110</v>
      </c>
      <c r="J15" s="403">
        <f t="shared" si="3"/>
        <v>5.4102564102564102E-2</v>
      </c>
      <c r="L15" s="402">
        <f>'House Salary'!J14</f>
        <v>0</v>
      </c>
      <c r="M15" s="247">
        <f t="shared" si="4"/>
        <v>-35000</v>
      </c>
      <c r="N15" s="403"/>
    </row>
    <row r="16" spans="1:14" ht="14.4" x14ac:dyDescent="0.3">
      <c r="A16" s="245">
        <v>10</v>
      </c>
      <c r="B16" s="247">
        <v>40250</v>
      </c>
      <c r="D16" s="247"/>
      <c r="E16" s="247">
        <f t="shared" si="0"/>
        <v>-39500</v>
      </c>
      <c r="F16" s="403">
        <f t="shared" si="1"/>
        <v>-1</v>
      </c>
      <c r="H16" s="402">
        <f>'Senate Tchr salary'!I15*10</f>
        <v>41950</v>
      </c>
      <c r="I16" s="247">
        <f t="shared" si="2"/>
        <v>2450</v>
      </c>
      <c r="J16" s="403">
        <f t="shared" si="3"/>
        <v>6.20253164556962E-2</v>
      </c>
      <c r="L16" s="402">
        <f>'House Salary'!J15</f>
        <v>0</v>
      </c>
      <c r="M16" s="247">
        <f t="shared" si="4"/>
        <v>-35000</v>
      </c>
      <c r="N16" s="403"/>
    </row>
    <row r="17" spans="1:14" ht="14.4" x14ac:dyDescent="0.3">
      <c r="A17" s="245">
        <v>11</v>
      </c>
      <c r="B17" s="247">
        <v>41000</v>
      </c>
      <c r="D17" s="247"/>
      <c r="E17" s="247">
        <f t="shared" si="0"/>
        <v>-40250</v>
      </c>
      <c r="F17" s="403">
        <f t="shared" si="1"/>
        <v>-1</v>
      </c>
      <c r="H17" s="402">
        <f>'Senate Tchr salary'!I16*10</f>
        <v>42800</v>
      </c>
      <c r="I17" s="247">
        <f t="shared" si="2"/>
        <v>2550</v>
      </c>
      <c r="J17" s="403">
        <f t="shared" si="3"/>
        <v>6.3354037267080748E-2</v>
      </c>
      <c r="L17" s="402">
        <f>'House Salary'!J16</f>
        <v>0</v>
      </c>
      <c r="M17" s="247">
        <f t="shared" si="4"/>
        <v>-35000</v>
      </c>
      <c r="N17" s="403"/>
    </row>
    <row r="18" spans="1:14" ht="14.4" x14ac:dyDescent="0.3">
      <c r="A18" s="245">
        <v>12</v>
      </c>
      <c r="B18" s="247">
        <v>41750</v>
      </c>
      <c r="D18" s="247"/>
      <c r="E18" s="247">
        <f t="shared" si="0"/>
        <v>-41000</v>
      </c>
      <c r="F18" s="403">
        <f t="shared" si="1"/>
        <v>-1</v>
      </c>
      <c r="H18" s="402">
        <f>'Senate Tchr salary'!I17*10</f>
        <v>43640</v>
      </c>
      <c r="I18" s="247">
        <f t="shared" si="2"/>
        <v>2640</v>
      </c>
      <c r="J18" s="403">
        <f t="shared" si="3"/>
        <v>6.4390243902439026E-2</v>
      </c>
      <c r="L18" s="402">
        <f>'House Salary'!J17</f>
        <v>0</v>
      </c>
      <c r="M18" s="247">
        <f t="shared" si="4"/>
        <v>-35000</v>
      </c>
      <c r="N18" s="403"/>
    </row>
    <row r="19" spans="1:14" ht="14.4" x14ac:dyDescent="0.3">
      <c r="A19" s="245">
        <v>13</v>
      </c>
      <c r="B19" s="247">
        <v>42500</v>
      </c>
      <c r="D19" s="247"/>
      <c r="E19" s="247">
        <f t="shared" si="0"/>
        <v>-41750</v>
      </c>
      <c r="F19" s="403">
        <f t="shared" si="1"/>
        <v>-1</v>
      </c>
      <c r="H19" s="402">
        <f>'Senate Tchr salary'!I18*10</f>
        <v>44480</v>
      </c>
      <c r="I19" s="247">
        <f t="shared" si="2"/>
        <v>2730</v>
      </c>
      <c r="J19" s="403">
        <f t="shared" si="3"/>
        <v>6.5389221556886229E-2</v>
      </c>
      <c r="L19" s="402">
        <f>'House Salary'!J18</f>
        <v>0</v>
      </c>
      <c r="M19" s="247">
        <f t="shared" si="4"/>
        <v>-35000</v>
      </c>
      <c r="N19" s="403"/>
    </row>
    <row r="20" spans="1:14" ht="14.4" x14ac:dyDescent="0.3">
      <c r="A20" s="245">
        <v>14</v>
      </c>
      <c r="B20" s="247">
        <v>43250</v>
      </c>
      <c r="D20" s="247"/>
      <c r="E20" s="247">
        <f t="shared" si="0"/>
        <v>-42500</v>
      </c>
      <c r="F20" s="403">
        <f t="shared" si="1"/>
        <v>-1</v>
      </c>
      <c r="H20" s="402">
        <f>'Senate Tchr salary'!I19*10</f>
        <v>45320</v>
      </c>
      <c r="I20" s="247">
        <f t="shared" si="2"/>
        <v>2820</v>
      </c>
      <c r="J20" s="403">
        <f t="shared" si="3"/>
        <v>6.6352941176470587E-2</v>
      </c>
      <c r="L20" s="402">
        <f>'House Salary'!J19</f>
        <v>0</v>
      </c>
      <c r="M20" s="247">
        <f t="shared" si="4"/>
        <v>-35000</v>
      </c>
      <c r="N20" s="403"/>
    </row>
    <row r="21" spans="1:14" ht="14.4" x14ac:dyDescent="0.3">
      <c r="A21" s="245">
        <v>15</v>
      </c>
      <c r="B21" s="247">
        <v>45250</v>
      </c>
      <c r="D21" s="247"/>
      <c r="E21" s="247">
        <f t="shared" si="0"/>
        <v>-43250</v>
      </c>
      <c r="F21" s="403">
        <f t="shared" si="1"/>
        <v>-1</v>
      </c>
      <c r="H21" s="402">
        <f>'Senate Tchr salary'!I20*10</f>
        <v>46930</v>
      </c>
      <c r="I21" s="247">
        <f t="shared" si="2"/>
        <v>3680</v>
      </c>
      <c r="J21" s="403">
        <f t="shared" si="3"/>
        <v>8.5086705202312138E-2</v>
      </c>
      <c r="L21" s="402">
        <f>'House Salary'!J20</f>
        <v>0</v>
      </c>
      <c r="M21" s="247">
        <f t="shared" si="4"/>
        <v>-35000</v>
      </c>
      <c r="N21" s="403"/>
    </row>
    <row r="22" spans="1:14" ht="14.4" x14ac:dyDescent="0.3">
      <c r="A22" s="245">
        <v>16</v>
      </c>
      <c r="B22" s="247">
        <v>45250</v>
      </c>
      <c r="D22" s="247"/>
      <c r="E22" s="247">
        <f t="shared" si="0"/>
        <v>-45250</v>
      </c>
      <c r="F22" s="403">
        <f t="shared" si="1"/>
        <v>-1</v>
      </c>
      <c r="H22" s="402">
        <f>'Senate Tchr salary'!I21*10</f>
        <v>46930</v>
      </c>
      <c r="I22" s="247">
        <f t="shared" si="2"/>
        <v>1680</v>
      </c>
      <c r="J22" s="403">
        <f t="shared" si="3"/>
        <v>3.7127071823204419E-2</v>
      </c>
      <c r="L22" s="402">
        <f>'House Salary'!J21</f>
        <v>0</v>
      </c>
      <c r="M22" s="247">
        <f t="shared" si="4"/>
        <v>-35000</v>
      </c>
      <c r="N22" s="403"/>
    </row>
    <row r="23" spans="1:14" ht="14.4" x14ac:dyDescent="0.3">
      <c r="A23" s="245">
        <v>17</v>
      </c>
      <c r="B23" s="247">
        <v>45250</v>
      </c>
      <c r="D23" s="247"/>
      <c r="E23" s="247">
        <f t="shared" si="0"/>
        <v>-45250</v>
      </c>
      <c r="F23" s="403">
        <f t="shared" si="1"/>
        <v>-1</v>
      </c>
      <c r="H23" s="402">
        <f>'Senate Tchr salary'!I22*10</f>
        <v>46930</v>
      </c>
      <c r="I23" s="247">
        <f t="shared" si="2"/>
        <v>1680</v>
      </c>
      <c r="J23" s="403">
        <f t="shared" si="3"/>
        <v>3.7127071823204419E-2</v>
      </c>
      <c r="L23" s="402">
        <f>'House Salary'!J22</f>
        <v>0</v>
      </c>
      <c r="M23" s="247">
        <f t="shared" si="4"/>
        <v>-35000</v>
      </c>
      <c r="N23" s="403"/>
    </row>
    <row r="24" spans="1:14" ht="14.4" x14ac:dyDescent="0.3">
      <c r="A24" s="245">
        <v>18</v>
      </c>
      <c r="B24" s="247">
        <v>45250</v>
      </c>
      <c r="D24" s="247"/>
      <c r="E24" s="247">
        <f t="shared" si="0"/>
        <v>-45250</v>
      </c>
      <c r="F24" s="403">
        <f t="shared" si="1"/>
        <v>-1</v>
      </c>
      <c r="H24" s="402">
        <f>'Senate Tchr salary'!I23*10</f>
        <v>46930</v>
      </c>
      <c r="I24" s="247">
        <f t="shared" si="2"/>
        <v>1680</v>
      </c>
      <c r="J24" s="403">
        <f t="shared" si="3"/>
        <v>3.7127071823204419E-2</v>
      </c>
      <c r="L24" s="402">
        <f>'House Salary'!J23</f>
        <v>0</v>
      </c>
      <c r="M24" s="247">
        <f t="shared" si="4"/>
        <v>-35000</v>
      </c>
      <c r="N24" s="403"/>
    </row>
    <row r="25" spans="1:14" ht="14.4" x14ac:dyDescent="0.3">
      <c r="A25" s="245">
        <v>19</v>
      </c>
      <c r="B25" s="247">
        <v>45250</v>
      </c>
      <c r="D25" s="247"/>
      <c r="E25" s="247">
        <f t="shared" si="0"/>
        <v>-45250</v>
      </c>
      <c r="F25" s="403">
        <f t="shared" si="1"/>
        <v>-1</v>
      </c>
      <c r="H25" s="402">
        <f>'Senate Tchr salary'!I24*10</f>
        <v>46930</v>
      </c>
      <c r="I25" s="247">
        <f t="shared" si="2"/>
        <v>1680</v>
      </c>
      <c r="J25" s="403">
        <f t="shared" si="3"/>
        <v>3.7127071823204419E-2</v>
      </c>
      <c r="L25" s="402">
        <f>'House Salary'!J24</f>
        <v>0</v>
      </c>
      <c r="M25" s="247">
        <f t="shared" si="4"/>
        <v>-35000</v>
      </c>
      <c r="N25" s="403"/>
    </row>
    <row r="26" spans="1:14" ht="14.4" x14ac:dyDescent="0.3">
      <c r="A26" s="245">
        <v>20</v>
      </c>
      <c r="B26" s="247">
        <v>48000</v>
      </c>
      <c r="D26" s="247"/>
      <c r="E26" s="247">
        <f t="shared" si="0"/>
        <v>-45250</v>
      </c>
      <c r="F26" s="403">
        <f t="shared" si="1"/>
        <v>-1</v>
      </c>
      <c r="H26" s="402">
        <f>'Senate Tchr salary'!I25*10</f>
        <v>48710</v>
      </c>
      <c r="I26" s="247">
        <f t="shared" si="2"/>
        <v>3460</v>
      </c>
      <c r="J26" s="403">
        <f t="shared" si="3"/>
        <v>7.646408839779005E-2</v>
      </c>
      <c r="L26" s="402">
        <f>'House Salary'!J25</f>
        <v>0</v>
      </c>
      <c r="M26" s="247">
        <f t="shared" si="4"/>
        <v>-35000</v>
      </c>
      <c r="N26" s="403"/>
    </row>
    <row r="27" spans="1:14" ht="14.4" x14ac:dyDescent="0.3">
      <c r="A27" s="245">
        <v>21</v>
      </c>
      <c r="B27" s="247">
        <v>48000</v>
      </c>
      <c r="D27" s="247"/>
      <c r="E27" s="404">
        <f t="shared" si="0"/>
        <v>-48000</v>
      </c>
      <c r="F27" s="405">
        <f t="shared" si="1"/>
        <v>-1</v>
      </c>
      <c r="H27" s="402">
        <f>'Senate Tchr salary'!I26*10</f>
        <v>48710</v>
      </c>
      <c r="I27" s="247">
        <f t="shared" si="2"/>
        <v>710</v>
      </c>
      <c r="J27" s="403">
        <f t="shared" si="3"/>
        <v>1.4791666666666667E-2</v>
      </c>
      <c r="L27" s="402">
        <f>'House Salary'!J26</f>
        <v>0</v>
      </c>
      <c r="M27" s="247">
        <f t="shared" si="4"/>
        <v>-35000</v>
      </c>
      <c r="N27" s="403"/>
    </row>
    <row r="28" spans="1:14" ht="14.4" x14ac:dyDescent="0.3">
      <c r="A28" s="245">
        <v>22</v>
      </c>
      <c r="B28" s="247">
        <v>48000</v>
      </c>
      <c r="D28" s="247"/>
      <c r="E28" s="244">
        <f t="shared" si="0"/>
        <v>-48000</v>
      </c>
      <c r="F28" s="406">
        <f t="shared" si="1"/>
        <v>-1</v>
      </c>
      <c r="H28" s="402">
        <f>'Senate Tchr salary'!I27*10</f>
        <v>48710</v>
      </c>
      <c r="I28" s="247">
        <f t="shared" si="2"/>
        <v>710</v>
      </c>
      <c r="J28" s="403">
        <f t="shared" si="3"/>
        <v>1.4791666666666667E-2</v>
      </c>
      <c r="L28" s="402">
        <f>'House Salary'!J27</f>
        <v>0</v>
      </c>
      <c r="M28" s="247">
        <f t="shared" si="4"/>
        <v>-35000</v>
      </c>
      <c r="N28" s="403"/>
    </row>
    <row r="29" spans="1:14" ht="14.4" x14ac:dyDescent="0.3">
      <c r="A29" s="245">
        <v>23</v>
      </c>
      <c r="B29" s="247">
        <v>48000</v>
      </c>
      <c r="D29" s="247"/>
      <c r="E29" s="247">
        <f t="shared" si="0"/>
        <v>-48000</v>
      </c>
      <c r="F29" s="403">
        <f t="shared" si="1"/>
        <v>-1</v>
      </c>
      <c r="H29" s="402">
        <f>'Senate Tchr salary'!I28*10</f>
        <v>48710</v>
      </c>
      <c r="I29" s="247">
        <f t="shared" si="2"/>
        <v>710</v>
      </c>
      <c r="J29" s="403">
        <f t="shared" si="3"/>
        <v>1.4791666666666667E-2</v>
      </c>
      <c r="L29" s="402">
        <f>'House Salary'!J28</f>
        <v>0</v>
      </c>
      <c r="M29" s="247">
        <f t="shared" si="4"/>
        <v>-35000</v>
      </c>
      <c r="N29" s="403"/>
    </row>
    <row r="30" spans="1:14" ht="14.4" x14ac:dyDescent="0.3">
      <c r="A30" s="245">
        <v>24</v>
      </c>
      <c r="B30" s="247">
        <v>48000</v>
      </c>
      <c r="D30" s="247"/>
      <c r="E30" s="247">
        <f t="shared" si="0"/>
        <v>-48000</v>
      </c>
      <c r="F30" s="403">
        <f t="shared" si="1"/>
        <v>-1</v>
      </c>
      <c r="H30" s="402">
        <f>'Senate Tchr salary'!I29*10</f>
        <v>48710</v>
      </c>
      <c r="I30" s="247">
        <f t="shared" si="2"/>
        <v>710</v>
      </c>
      <c r="J30" s="403">
        <f t="shared" si="3"/>
        <v>1.4791666666666667E-2</v>
      </c>
      <c r="L30" s="402">
        <f>'House Salary'!J29</f>
        <v>0</v>
      </c>
      <c r="M30" s="247">
        <f t="shared" si="4"/>
        <v>-35000</v>
      </c>
      <c r="N30" s="403"/>
    </row>
    <row r="31" spans="1:14" ht="14.4" x14ac:dyDescent="0.3">
      <c r="A31" s="245">
        <v>25</v>
      </c>
      <c r="B31" s="247">
        <v>51000</v>
      </c>
      <c r="D31" s="247"/>
      <c r="E31" s="247">
        <f t="shared" si="0"/>
        <v>-48000</v>
      </c>
      <c r="F31" s="403">
        <f t="shared" si="1"/>
        <v>-1</v>
      </c>
      <c r="H31" s="402">
        <f>'Senate Tchr salary'!I30*10</f>
        <v>51000</v>
      </c>
      <c r="I31" s="247">
        <f t="shared" si="2"/>
        <v>3000</v>
      </c>
      <c r="J31" s="403">
        <f t="shared" si="3"/>
        <v>6.25E-2</v>
      </c>
      <c r="L31" s="402">
        <f>'House Salary'!J30</f>
        <v>0</v>
      </c>
      <c r="M31" s="247">
        <f t="shared" si="4"/>
        <v>-35000</v>
      </c>
      <c r="N31" s="403"/>
    </row>
    <row r="32" spans="1:14" ht="14.4" x14ac:dyDescent="0.3">
      <c r="A32" s="245">
        <v>26</v>
      </c>
      <c r="B32" s="247">
        <v>51000</v>
      </c>
      <c r="D32" s="247"/>
      <c r="E32" s="247">
        <f t="shared" si="0"/>
        <v>-51000</v>
      </c>
      <c r="F32" s="403">
        <f t="shared" si="1"/>
        <v>-1</v>
      </c>
      <c r="H32" s="402">
        <f>'Senate Tchr salary'!I31*10</f>
        <v>51000</v>
      </c>
      <c r="I32" s="247">
        <f t="shared" si="2"/>
        <v>0</v>
      </c>
      <c r="J32" s="403">
        <f t="shared" si="3"/>
        <v>0</v>
      </c>
      <c r="L32" s="402">
        <f>'House Salary'!J31</f>
        <v>0</v>
      </c>
      <c r="M32" s="247">
        <f t="shared" si="4"/>
        <v>-35000</v>
      </c>
      <c r="N32" s="403"/>
    </row>
    <row r="33" spans="1:14" ht="14.4" x14ac:dyDescent="0.3">
      <c r="A33" s="245">
        <v>27</v>
      </c>
      <c r="B33" s="247">
        <v>51000</v>
      </c>
      <c r="D33" s="247"/>
      <c r="E33" s="247">
        <f t="shared" si="0"/>
        <v>-51000</v>
      </c>
      <c r="F33" s="403">
        <f t="shared" si="1"/>
        <v>-1</v>
      </c>
      <c r="H33" s="402">
        <f>'Senate Tchr salary'!I32*10</f>
        <v>51000</v>
      </c>
      <c r="I33" s="247">
        <f t="shared" si="2"/>
        <v>0</v>
      </c>
      <c r="J33" s="403">
        <f t="shared" si="3"/>
        <v>0</v>
      </c>
      <c r="L33" s="402">
        <f>'House Salary'!J32</f>
        <v>0</v>
      </c>
      <c r="M33" s="247">
        <f t="shared" si="4"/>
        <v>-35000</v>
      </c>
      <c r="N33" s="403"/>
    </row>
    <row r="34" spans="1:14" ht="14.4" x14ac:dyDescent="0.3">
      <c r="A34" s="245">
        <v>28</v>
      </c>
      <c r="B34" s="247">
        <v>51000</v>
      </c>
      <c r="D34" s="247"/>
      <c r="E34" s="247">
        <f t="shared" si="0"/>
        <v>-51000</v>
      </c>
      <c r="F34" s="403">
        <f t="shared" si="1"/>
        <v>-1</v>
      </c>
      <c r="H34" s="402">
        <f>'Senate Tchr salary'!I33*10</f>
        <v>51000</v>
      </c>
      <c r="I34" s="247">
        <f t="shared" si="2"/>
        <v>0</v>
      </c>
      <c r="J34" s="403">
        <f t="shared" si="3"/>
        <v>0</v>
      </c>
      <c r="L34" s="402">
        <f>'House Salary'!J33</f>
        <v>0</v>
      </c>
      <c r="M34" s="247">
        <f t="shared" si="4"/>
        <v>-35000</v>
      </c>
      <c r="N34" s="403"/>
    </row>
    <row r="35" spans="1:14" ht="14.4" x14ac:dyDescent="0.3">
      <c r="A35" s="245">
        <v>29</v>
      </c>
      <c r="B35" s="247">
        <v>51000</v>
      </c>
      <c r="D35" s="247"/>
      <c r="E35" s="247">
        <f t="shared" si="0"/>
        <v>-51000</v>
      </c>
      <c r="F35" s="403">
        <f t="shared" si="1"/>
        <v>-1</v>
      </c>
      <c r="H35" s="402">
        <f>'Senate Tchr salary'!I34*10</f>
        <v>51000</v>
      </c>
      <c r="I35" s="247">
        <f t="shared" si="2"/>
        <v>0</v>
      </c>
      <c r="J35" s="403">
        <f t="shared" si="3"/>
        <v>0</v>
      </c>
      <c r="L35" s="402">
        <f>'House Salary'!J34</f>
        <v>0</v>
      </c>
      <c r="M35" s="247">
        <f t="shared" si="4"/>
        <v>-35000</v>
      </c>
      <c r="N35" s="403"/>
    </row>
    <row r="36" spans="1:14" ht="14.4" x14ac:dyDescent="0.3">
      <c r="A36" s="245">
        <v>30</v>
      </c>
      <c r="B36" s="247">
        <v>51000</v>
      </c>
      <c r="D36" s="247"/>
      <c r="E36" s="247">
        <f t="shared" si="0"/>
        <v>-51000</v>
      </c>
      <c r="F36" s="403">
        <f t="shared" si="1"/>
        <v>-1</v>
      </c>
      <c r="H36" s="402">
        <f>'Senate Tchr salary'!I35*10</f>
        <v>51000</v>
      </c>
      <c r="I36" s="247">
        <f t="shared" si="2"/>
        <v>0</v>
      </c>
      <c r="J36" s="403">
        <f t="shared" si="3"/>
        <v>0</v>
      </c>
      <c r="L36" s="402">
        <f>'House Salary'!J35</f>
        <v>0</v>
      </c>
      <c r="M36" s="247">
        <f t="shared" si="4"/>
        <v>-35000</v>
      </c>
      <c r="N36" s="403"/>
    </row>
    <row r="37" spans="1:14" ht="14.4" x14ac:dyDescent="0.3">
      <c r="A37" s="245">
        <v>31</v>
      </c>
      <c r="B37" s="247">
        <v>51000</v>
      </c>
      <c r="D37" s="247"/>
      <c r="E37" s="247">
        <f t="shared" si="0"/>
        <v>-51000</v>
      </c>
      <c r="F37" s="403">
        <f t="shared" si="1"/>
        <v>-1</v>
      </c>
      <c r="H37" s="402">
        <f>'Senate Tchr salary'!I36*10</f>
        <v>51000</v>
      </c>
      <c r="I37" s="247">
        <f t="shared" si="2"/>
        <v>0</v>
      </c>
      <c r="J37" s="403">
        <f t="shared" si="3"/>
        <v>0</v>
      </c>
      <c r="L37" s="402">
        <f>'House Salary'!J36</f>
        <v>0</v>
      </c>
      <c r="M37" s="247">
        <f t="shared" si="4"/>
        <v>-35000</v>
      </c>
      <c r="N37" s="403"/>
    </row>
    <row r="38" spans="1:14" ht="14.4" x14ac:dyDescent="0.3">
      <c r="A38" s="245">
        <v>32</v>
      </c>
      <c r="B38" s="247">
        <v>51000</v>
      </c>
      <c r="D38" s="247"/>
      <c r="E38" s="247">
        <f t="shared" si="0"/>
        <v>-51000</v>
      </c>
      <c r="F38" s="403">
        <f t="shared" si="1"/>
        <v>-1</v>
      </c>
      <c r="H38" s="402">
        <f>'Senate Tchr salary'!I37*10</f>
        <v>51000</v>
      </c>
      <c r="I38" s="247">
        <f t="shared" si="2"/>
        <v>0</v>
      </c>
      <c r="J38" s="403">
        <f t="shared" si="3"/>
        <v>0</v>
      </c>
      <c r="L38" s="402">
        <f>'House Salary'!J37</f>
        <v>0</v>
      </c>
      <c r="M38" s="247">
        <f t="shared" si="4"/>
        <v>-35000</v>
      </c>
      <c r="N38" s="403"/>
    </row>
    <row r="39" spans="1:14" ht="14.4" x14ac:dyDescent="0.3">
      <c r="A39" s="245">
        <v>33</v>
      </c>
      <c r="B39" s="247">
        <v>51000</v>
      </c>
      <c r="D39" s="247"/>
      <c r="E39" s="247">
        <f t="shared" si="0"/>
        <v>-51000</v>
      </c>
      <c r="F39" s="403">
        <f t="shared" si="1"/>
        <v>-1</v>
      </c>
      <c r="H39" s="402">
        <f>'Senate Tchr salary'!I38*10</f>
        <v>51000</v>
      </c>
      <c r="I39" s="247">
        <f t="shared" si="2"/>
        <v>0</v>
      </c>
      <c r="J39" s="403">
        <f t="shared" si="3"/>
        <v>0</v>
      </c>
      <c r="L39" s="402">
        <f>'House Salary'!J38</f>
        <v>0</v>
      </c>
      <c r="M39" s="247">
        <f t="shared" si="4"/>
        <v>-35000</v>
      </c>
      <c r="N39" s="403"/>
    </row>
    <row r="40" spans="1:14" ht="14.4" x14ac:dyDescent="0.3">
      <c r="A40" s="245">
        <v>34</v>
      </c>
      <c r="B40" s="247">
        <v>51000</v>
      </c>
      <c r="D40" s="247"/>
      <c r="E40" s="247">
        <f t="shared" si="0"/>
        <v>-51000</v>
      </c>
      <c r="F40" s="403">
        <f t="shared" si="1"/>
        <v>-1</v>
      </c>
      <c r="H40" s="402">
        <f>'Senate Tchr salary'!I39*10</f>
        <v>51000</v>
      </c>
      <c r="I40" s="247">
        <f t="shared" si="2"/>
        <v>0</v>
      </c>
      <c r="J40" s="403">
        <f>I40/B39</f>
        <v>0</v>
      </c>
      <c r="L40" s="402">
        <f>'House Salary'!J39</f>
        <v>0</v>
      </c>
      <c r="M40" s="247">
        <f t="shared" si="4"/>
        <v>-35000</v>
      </c>
      <c r="N40" s="403"/>
    </row>
    <row r="41" spans="1:14" ht="14.4" x14ac:dyDescent="0.3">
      <c r="A41" s="245">
        <v>35</v>
      </c>
      <c r="B41" s="247">
        <v>51000</v>
      </c>
      <c r="D41" s="247"/>
      <c r="E41" s="247">
        <f t="shared" si="0"/>
        <v>-51000</v>
      </c>
      <c r="F41" s="403">
        <f t="shared" si="1"/>
        <v>-1</v>
      </c>
      <c r="H41" s="402">
        <f>'Senate Tchr salary'!I40*10</f>
        <v>51000</v>
      </c>
      <c r="I41" s="247">
        <f t="shared" si="2"/>
        <v>0</v>
      </c>
      <c r="J41" s="403">
        <f t="shared" si="3"/>
        <v>0</v>
      </c>
      <c r="L41" s="402">
        <f>'House Salary'!J40</f>
        <v>0</v>
      </c>
      <c r="M41" s="247">
        <f t="shared" si="4"/>
        <v>-35000</v>
      </c>
      <c r="N41" s="403"/>
    </row>
    <row r="42" spans="1:14" ht="14.4" x14ac:dyDescent="0.3">
      <c r="A42" s="245">
        <v>36</v>
      </c>
      <c r="B42" s="247">
        <v>51000</v>
      </c>
      <c r="D42" s="247"/>
      <c r="E42" s="247">
        <f t="shared" si="0"/>
        <v>-51000</v>
      </c>
      <c r="F42" s="403">
        <f t="shared" si="1"/>
        <v>-1</v>
      </c>
      <c r="H42" s="402">
        <f>'Senate Tchr salary'!I41*10</f>
        <v>51000</v>
      </c>
      <c r="I42" s="247">
        <f>H42-B41</f>
        <v>0</v>
      </c>
      <c r="J42" s="403">
        <f>I42/B41</f>
        <v>0</v>
      </c>
      <c r="L42" s="402">
        <f>'House Salary'!J41</f>
        <v>0</v>
      </c>
      <c r="M42" s="247">
        <f t="shared" si="4"/>
        <v>-35000</v>
      </c>
      <c r="N42" s="403"/>
    </row>
    <row r="43" spans="1:14" ht="14.4" x14ac:dyDescent="0.3">
      <c r="A43" s="250">
        <v>37</v>
      </c>
      <c r="B43" s="252">
        <v>51000</v>
      </c>
      <c r="D43" s="252"/>
      <c r="E43" s="252">
        <f t="shared" si="0"/>
        <v>-51000</v>
      </c>
      <c r="F43" s="408">
        <f t="shared" si="1"/>
        <v>-1</v>
      </c>
      <c r="H43" s="407">
        <f>'Senate Tchr salary'!I42*10</f>
        <v>51000</v>
      </c>
      <c r="I43" s="247">
        <f>H43-B42</f>
        <v>0</v>
      </c>
      <c r="J43" s="408"/>
      <c r="L43" s="407">
        <f>'House Salary'!J42</f>
        <v>0</v>
      </c>
      <c r="M43" s="247">
        <f t="shared" si="4"/>
        <v>-35000</v>
      </c>
      <c r="N43" s="408"/>
    </row>
    <row r="44" spans="1:14" x14ac:dyDescent="0.25">
      <c r="D44" s="412" t="s">
        <v>80</v>
      </c>
      <c r="E44" s="413"/>
      <c r="F44" s="414"/>
      <c r="G44" s="192"/>
      <c r="H44" s="412" t="s">
        <v>80</v>
      </c>
      <c r="I44" s="413"/>
      <c r="J44" s="414"/>
      <c r="K44" s="192"/>
      <c r="L44" s="412" t="s">
        <v>80</v>
      </c>
      <c r="M44" s="59"/>
      <c r="N44" s="418"/>
    </row>
    <row r="45" spans="1:14" ht="12.75" customHeight="1" x14ac:dyDescent="0.25">
      <c r="D45" s="318"/>
      <c r="E45" s="70"/>
      <c r="F45" s="415"/>
      <c r="H45" s="480"/>
      <c r="I45" s="481"/>
      <c r="J45" s="482"/>
      <c r="L45" s="419"/>
      <c r="M45" s="70"/>
      <c r="N45" s="415"/>
    </row>
    <row r="46" spans="1:14" x14ac:dyDescent="0.25">
      <c r="D46" s="318"/>
      <c r="E46" s="70"/>
      <c r="F46" s="415"/>
      <c r="H46" s="480"/>
      <c r="I46" s="481"/>
      <c r="J46" s="482"/>
      <c r="L46" s="342"/>
      <c r="M46" s="70"/>
      <c r="N46" s="415"/>
    </row>
    <row r="47" spans="1:14" x14ac:dyDescent="0.25">
      <c r="D47" s="416"/>
      <c r="E47" s="67"/>
      <c r="F47" s="417"/>
      <c r="H47" s="416"/>
      <c r="I47" s="67"/>
      <c r="J47" s="417"/>
      <c r="L47" s="347"/>
      <c r="M47" s="67"/>
      <c r="N47" s="417"/>
    </row>
  </sheetData>
  <mergeCells count="2">
    <mergeCell ref="H45:J45"/>
    <mergeCell ref="H46:J46"/>
  </mergeCells>
  <pageMargins left="0.7" right="0.7" top="0.75" bottom="0.75" header="0.3" footer="0.3"/>
  <pageSetup scale="90" orientation="portrait" r:id="rId1"/>
  <headerFooter>
    <oddFooter>&amp;L&amp;"Arial,Italic"&amp;9Division of School Business
NC Department of Public Instruction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6"/>
  <sheetViews>
    <sheetView tabSelected="1" topLeftCell="A14" workbookViewId="0">
      <selection activeCell="E24" sqref="E24"/>
    </sheetView>
  </sheetViews>
  <sheetFormatPr defaultRowHeight="13.2" x14ac:dyDescent="0.25"/>
  <cols>
    <col min="7" max="7" width="8.88671875" style="72"/>
    <col min="9" max="9" width="8.88671875" style="438" hidden="1" customWidth="1"/>
  </cols>
  <sheetData>
    <row r="1" spans="1:9" x14ac:dyDescent="0.25">
      <c r="A1" s="186" t="s">
        <v>81</v>
      </c>
      <c r="C1" s="72"/>
    </row>
    <row r="2" spans="1:9" ht="17.399999999999999" x14ac:dyDescent="0.3">
      <c r="A2" s="186" t="s">
        <v>108</v>
      </c>
      <c r="C2" s="467" t="s">
        <v>183</v>
      </c>
    </row>
    <row r="3" spans="1:9" x14ac:dyDescent="0.25">
      <c r="A3" s="240"/>
      <c r="C3" s="72"/>
      <c r="I3" s="438" t="s">
        <v>183</v>
      </c>
    </row>
    <row r="4" spans="1:9" ht="72" x14ac:dyDescent="0.3">
      <c r="A4" s="241" t="s">
        <v>51</v>
      </c>
      <c r="B4" s="241" t="s">
        <v>109</v>
      </c>
      <c r="C4" s="241" t="s">
        <v>50</v>
      </c>
      <c r="D4" s="241" t="s">
        <v>75</v>
      </c>
      <c r="E4" s="241" t="s">
        <v>52</v>
      </c>
      <c r="F4" s="241" t="s">
        <v>55</v>
      </c>
      <c r="I4" s="439" t="s">
        <v>75</v>
      </c>
    </row>
    <row r="5" spans="1:9" ht="14.4" x14ac:dyDescent="0.3">
      <c r="A5" s="242">
        <v>0</v>
      </c>
      <c r="B5" s="244">
        <v>35000</v>
      </c>
      <c r="C5" s="243">
        <f t="shared" ref="C5:C42" si="0">D5-B5</f>
        <v>0</v>
      </c>
      <c r="D5" s="244">
        <f t="shared" ref="D5:D42" si="1">I5*10</f>
        <v>35000</v>
      </c>
      <c r="E5" s="244"/>
      <c r="F5" s="309"/>
      <c r="I5" s="440">
        <v>3500</v>
      </c>
    </row>
    <row r="6" spans="1:9" ht="14.4" x14ac:dyDescent="0.3">
      <c r="A6" s="245">
        <v>1</v>
      </c>
      <c r="B6" s="247">
        <v>35750</v>
      </c>
      <c r="C6" s="246">
        <f t="shared" si="0"/>
        <v>90</v>
      </c>
      <c r="D6" s="247">
        <f t="shared" si="1"/>
        <v>35840</v>
      </c>
      <c r="E6" s="247">
        <f t="shared" ref="E6:E42" si="2">D6-B5</f>
        <v>840</v>
      </c>
      <c r="F6" s="436">
        <f t="shared" ref="F6:F42" si="3">E6/B5</f>
        <v>2.4E-2</v>
      </c>
      <c r="I6" s="441">
        <v>3584</v>
      </c>
    </row>
    <row r="7" spans="1:9" ht="14.4" x14ac:dyDescent="0.3">
      <c r="A7" s="245">
        <v>2</v>
      </c>
      <c r="B7" s="247">
        <v>36000</v>
      </c>
      <c r="C7" s="246">
        <f t="shared" si="0"/>
        <v>350</v>
      </c>
      <c r="D7" s="247">
        <f t="shared" si="1"/>
        <v>36350</v>
      </c>
      <c r="E7" s="247">
        <f t="shared" si="2"/>
        <v>600</v>
      </c>
      <c r="F7" s="436">
        <f t="shared" si="3"/>
        <v>1.6783216783216783E-2</v>
      </c>
      <c r="I7" s="441">
        <v>3635</v>
      </c>
    </row>
    <row r="8" spans="1:9" ht="14.4" x14ac:dyDescent="0.3">
      <c r="A8" s="245">
        <v>3</v>
      </c>
      <c r="B8" s="247">
        <v>36250</v>
      </c>
      <c r="C8" s="246">
        <f t="shared" si="0"/>
        <v>630</v>
      </c>
      <c r="D8" s="247">
        <f t="shared" si="1"/>
        <v>36880</v>
      </c>
      <c r="E8" s="247">
        <f t="shared" si="2"/>
        <v>880</v>
      </c>
      <c r="F8" s="436">
        <f t="shared" si="3"/>
        <v>2.4444444444444446E-2</v>
      </c>
      <c r="I8" s="441">
        <v>3688</v>
      </c>
    </row>
    <row r="9" spans="1:9" ht="14.4" x14ac:dyDescent="0.3">
      <c r="A9" s="245">
        <v>4</v>
      </c>
      <c r="B9" s="247">
        <v>36750</v>
      </c>
      <c r="C9" s="246">
        <f t="shared" si="0"/>
        <v>810</v>
      </c>
      <c r="D9" s="247">
        <f t="shared" si="1"/>
        <v>37560</v>
      </c>
      <c r="E9" s="247">
        <f t="shared" si="2"/>
        <v>1310</v>
      </c>
      <c r="F9" s="436">
        <f t="shared" si="3"/>
        <v>3.6137931034482762E-2</v>
      </c>
      <c r="I9" s="441">
        <v>3756</v>
      </c>
    </row>
    <row r="10" spans="1:9" ht="14.4" x14ac:dyDescent="0.3">
      <c r="A10" s="245">
        <v>5</v>
      </c>
      <c r="B10" s="247">
        <v>37250</v>
      </c>
      <c r="C10" s="246">
        <f t="shared" si="0"/>
        <v>980</v>
      </c>
      <c r="D10" s="247">
        <f t="shared" si="1"/>
        <v>38230</v>
      </c>
      <c r="E10" s="247">
        <f t="shared" si="2"/>
        <v>1480</v>
      </c>
      <c r="F10" s="436">
        <f t="shared" si="3"/>
        <v>4.0272108843537414E-2</v>
      </c>
      <c r="I10" s="441">
        <v>3823</v>
      </c>
    </row>
    <row r="11" spans="1:9" ht="14.4" x14ac:dyDescent="0.3">
      <c r="A11" s="245">
        <v>6</v>
      </c>
      <c r="B11" s="247">
        <v>38000</v>
      </c>
      <c r="C11" s="246">
        <f t="shared" si="0"/>
        <v>1070</v>
      </c>
      <c r="D11" s="247">
        <f t="shared" si="1"/>
        <v>39070</v>
      </c>
      <c r="E11" s="247">
        <f t="shared" si="2"/>
        <v>1820</v>
      </c>
      <c r="F11" s="436">
        <f t="shared" si="3"/>
        <v>4.8859060402684562E-2</v>
      </c>
      <c r="I11" s="441">
        <v>3907</v>
      </c>
    </row>
    <row r="12" spans="1:9" ht="14.4" x14ac:dyDescent="0.3">
      <c r="A12" s="245">
        <v>7</v>
      </c>
      <c r="B12" s="247">
        <v>38500</v>
      </c>
      <c r="C12" s="246">
        <f t="shared" si="0"/>
        <v>1260</v>
      </c>
      <c r="D12" s="247">
        <f t="shared" si="1"/>
        <v>39760</v>
      </c>
      <c r="E12" s="247">
        <f t="shared" si="2"/>
        <v>1760</v>
      </c>
      <c r="F12" s="436">
        <f t="shared" si="3"/>
        <v>4.6315789473684213E-2</v>
      </c>
      <c r="I12" s="441">
        <v>3976</v>
      </c>
    </row>
    <row r="13" spans="1:9" ht="14.4" x14ac:dyDescent="0.3">
      <c r="A13" s="245">
        <v>8</v>
      </c>
      <c r="B13" s="247">
        <v>39000</v>
      </c>
      <c r="C13" s="246">
        <f t="shared" si="0"/>
        <v>1430</v>
      </c>
      <c r="D13" s="247">
        <f t="shared" si="1"/>
        <v>40430</v>
      </c>
      <c r="E13" s="247">
        <f t="shared" si="2"/>
        <v>1930</v>
      </c>
      <c r="F13" s="436">
        <f t="shared" si="3"/>
        <v>5.0129870129870129E-2</v>
      </c>
      <c r="I13" s="441">
        <v>4043</v>
      </c>
    </row>
    <row r="14" spans="1:9" ht="14.4" x14ac:dyDescent="0.3">
      <c r="A14" s="245">
        <v>9</v>
      </c>
      <c r="B14" s="247">
        <v>39500</v>
      </c>
      <c r="C14" s="246">
        <f t="shared" si="0"/>
        <v>1610</v>
      </c>
      <c r="D14" s="247">
        <f t="shared" si="1"/>
        <v>41110</v>
      </c>
      <c r="E14" s="247">
        <f t="shared" si="2"/>
        <v>2110</v>
      </c>
      <c r="F14" s="436">
        <f t="shared" si="3"/>
        <v>5.4102564102564102E-2</v>
      </c>
      <c r="I14" s="441">
        <v>4111</v>
      </c>
    </row>
    <row r="15" spans="1:9" ht="14.4" x14ac:dyDescent="0.3">
      <c r="A15" s="245">
        <v>10</v>
      </c>
      <c r="B15" s="247">
        <v>40250</v>
      </c>
      <c r="C15" s="246">
        <f t="shared" si="0"/>
        <v>1700</v>
      </c>
      <c r="D15" s="247">
        <f t="shared" si="1"/>
        <v>41950</v>
      </c>
      <c r="E15" s="247">
        <f t="shared" si="2"/>
        <v>2450</v>
      </c>
      <c r="F15" s="436">
        <f t="shared" si="3"/>
        <v>6.20253164556962E-2</v>
      </c>
      <c r="I15" s="441">
        <v>4195</v>
      </c>
    </row>
    <row r="16" spans="1:9" ht="14.4" x14ac:dyDescent="0.3">
      <c r="A16" s="245">
        <v>11</v>
      </c>
      <c r="B16" s="247">
        <v>41000</v>
      </c>
      <c r="C16" s="246">
        <f t="shared" si="0"/>
        <v>1800</v>
      </c>
      <c r="D16" s="247">
        <f t="shared" si="1"/>
        <v>42800</v>
      </c>
      <c r="E16" s="247">
        <f t="shared" si="2"/>
        <v>2550</v>
      </c>
      <c r="F16" s="436">
        <f t="shared" si="3"/>
        <v>6.3354037267080748E-2</v>
      </c>
      <c r="I16" s="441">
        <v>4280</v>
      </c>
    </row>
    <row r="17" spans="1:9" ht="14.4" x14ac:dyDescent="0.3">
      <c r="A17" s="245">
        <v>12</v>
      </c>
      <c r="B17" s="247">
        <v>41750</v>
      </c>
      <c r="C17" s="246">
        <f t="shared" si="0"/>
        <v>1890</v>
      </c>
      <c r="D17" s="247">
        <f t="shared" si="1"/>
        <v>43640</v>
      </c>
      <c r="E17" s="247">
        <f t="shared" si="2"/>
        <v>2640</v>
      </c>
      <c r="F17" s="436">
        <f t="shared" si="3"/>
        <v>6.4390243902439026E-2</v>
      </c>
      <c r="I17" s="441">
        <v>4364</v>
      </c>
    </row>
    <row r="18" spans="1:9" ht="14.4" x14ac:dyDescent="0.3">
      <c r="A18" s="245">
        <v>13</v>
      </c>
      <c r="B18" s="247">
        <v>42500</v>
      </c>
      <c r="C18" s="246">
        <f t="shared" si="0"/>
        <v>1980</v>
      </c>
      <c r="D18" s="247">
        <f t="shared" si="1"/>
        <v>44480</v>
      </c>
      <c r="E18" s="247">
        <f t="shared" si="2"/>
        <v>2730</v>
      </c>
      <c r="F18" s="436">
        <f t="shared" si="3"/>
        <v>6.5389221556886229E-2</v>
      </c>
      <c r="I18" s="441">
        <v>4448</v>
      </c>
    </row>
    <row r="19" spans="1:9" ht="14.4" x14ac:dyDescent="0.3">
      <c r="A19" s="245">
        <v>14</v>
      </c>
      <c r="B19" s="247">
        <v>43250</v>
      </c>
      <c r="C19" s="246">
        <f t="shared" si="0"/>
        <v>2070</v>
      </c>
      <c r="D19" s="247">
        <f t="shared" si="1"/>
        <v>45320</v>
      </c>
      <c r="E19" s="247">
        <f t="shared" si="2"/>
        <v>2820</v>
      </c>
      <c r="F19" s="436">
        <f t="shared" si="3"/>
        <v>6.6352941176470587E-2</v>
      </c>
      <c r="I19" s="441">
        <v>4532</v>
      </c>
    </row>
    <row r="20" spans="1:9" ht="14.4" x14ac:dyDescent="0.3">
      <c r="A20" s="245">
        <v>15</v>
      </c>
      <c r="B20" s="247">
        <v>45250</v>
      </c>
      <c r="C20" s="246">
        <f t="shared" si="0"/>
        <v>1680</v>
      </c>
      <c r="D20" s="247">
        <f>I20*10</f>
        <v>46930</v>
      </c>
      <c r="E20" s="247">
        <f t="shared" si="2"/>
        <v>3680</v>
      </c>
      <c r="F20" s="436">
        <f t="shared" si="3"/>
        <v>8.5086705202312138E-2</v>
      </c>
      <c r="I20" s="441">
        <v>4693</v>
      </c>
    </row>
    <row r="21" spans="1:9" ht="14.4" x14ac:dyDescent="0.3">
      <c r="A21" s="245">
        <v>16</v>
      </c>
      <c r="B21" s="247">
        <v>45250</v>
      </c>
      <c r="C21" s="246">
        <f t="shared" si="0"/>
        <v>1680</v>
      </c>
      <c r="D21" s="247">
        <f t="shared" si="1"/>
        <v>46930</v>
      </c>
      <c r="E21" s="247">
        <f t="shared" si="2"/>
        <v>1680</v>
      </c>
      <c r="F21" s="436">
        <f t="shared" si="3"/>
        <v>3.7127071823204419E-2</v>
      </c>
      <c r="I21" s="441">
        <v>4693</v>
      </c>
    </row>
    <row r="22" spans="1:9" ht="14.4" x14ac:dyDescent="0.3">
      <c r="A22" s="245">
        <v>17</v>
      </c>
      <c r="B22" s="247">
        <v>45250</v>
      </c>
      <c r="C22" s="246">
        <f t="shared" si="0"/>
        <v>1680</v>
      </c>
      <c r="D22" s="247">
        <f t="shared" si="1"/>
        <v>46930</v>
      </c>
      <c r="E22" s="247">
        <f t="shared" si="2"/>
        <v>1680</v>
      </c>
      <c r="F22" s="436">
        <f t="shared" si="3"/>
        <v>3.7127071823204419E-2</v>
      </c>
      <c r="I22" s="441">
        <v>4693</v>
      </c>
    </row>
    <row r="23" spans="1:9" ht="14.4" x14ac:dyDescent="0.3">
      <c r="A23" s="245">
        <v>18</v>
      </c>
      <c r="B23" s="247">
        <v>45250</v>
      </c>
      <c r="C23" s="246">
        <f t="shared" si="0"/>
        <v>1680</v>
      </c>
      <c r="D23" s="247">
        <f t="shared" si="1"/>
        <v>46930</v>
      </c>
      <c r="E23" s="247">
        <f t="shared" si="2"/>
        <v>1680</v>
      </c>
      <c r="F23" s="436">
        <f t="shared" si="3"/>
        <v>3.7127071823204419E-2</v>
      </c>
      <c r="I23" s="441">
        <v>4693</v>
      </c>
    </row>
    <row r="24" spans="1:9" ht="14.4" x14ac:dyDescent="0.3">
      <c r="A24" s="245">
        <v>19</v>
      </c>
      <c r="B24" s="247">
        <v>45250</v>
      </c>
      <c r="C24" s="246">
        <f t="shared" si="0"/>
        <v>1680</v>
      </c>
      <c r="D24" s="247">
        <f t="shared" si="1"/>
        <v>46930</v>
      </c>
      <c r="E24" s="247">
        <f t="shared" si="2"/>
        <v>1680</v>
      </c>
      <c r="F24" s="436">
        <f t="shared" si="3"/>
        <v>3.7127071823204419E-2</v>
      </c>
      <c r="I24" s="441">
        <v>4693</v>
      </c>
    </row>
    <row r="25" spans="1:9" ht="14.4" x14ac:dyDescent="0.3">
      <c r="A25" s="245">
        <v>20</v>
      </c>
      <c r="B25" s="247">
        <v>48000</v>
      </c>
      <c r="C25" s="246">
        <f t="shared" si="0"/>
        <v>710</v>
      </c>
      <c r="D25" s="247">
        <f t="shared" si="1"/>
        <v>48710</v>
      </c>
      <c r="E25" s="247">
        <f t="shared" si="2"/>
        <v>3460</v>
      </c>
      <c r="F25" s="436">
        <f t="shared" si="3"/>
        <v>7.646408839779005E-2</v>
      </c>
      <c r="I25" s="441">
        <v>4871</v>
      </c>
    </row>
    <row r="26" spans="1:9" ht="14.4" x14ac:dyDescent="0.3">
      <c r="A26" s="245">
        <v>21</v>
      </c>
      <c r="B26" s="247">
        <v>48000</v>
      </c>
      <c r="C26" s="246">
        <f t="shared" si="0"/>
        <v>710</v>
      </c>
      <c r="D26" s="247">
        <f t="shared" si="1"/>
        <v>48710</v>
      </c>
      <c r="E26" s="247">
        <f t="shared" si="2"/>
        <v>710</v>
      </c>
      <c r="F26" s="436">
        <f t="shared" si="3"/>
        <v>1.4791666666666667E-2</v>
      </c>
      <c r="I26" s="441">
        <v>4871</v>
      </c>
    </row>
    <row r="27" spans="1:9" ht="14.4" x14ac:dyDescent="0.3">
      <c r="A27" s="245">
        <v>22</v>
      </c>
      <c r="B27" s="247">
        <v>48000</v>
      </c>
      <c r="C27" s="246">
        <f t="shared" si="0"/>
        <v>710</v>
      </c>
      <c r="D27" s="247">
        <f t="shared" si="1"/>
        <v>48710</v>
      </c>
      <c r="E27" s="247">
        <f t="shared" si="2"/>
        <v>710</v>
      </c>
      <c r="F27" s="436">
        <f t="shared" si="3"/>
        <v>1.4791666666666667E-2</v>
      </c>
      <c r="I27" s="441">
        <v>4871</v>
      </c>
    </row>
    <row r="28" spans="1:9" ht="14.4" x14ac:dyDescent="0.3">
      <c r="A28" s="245">
        <v>23</v>
      </c>
      <c r="B28" s="247">
        <v>48000</v>
      </c>
      <c r="C28" s="246">
        <f t="shared" si="0"/>
        <v>710</v>
      </c>
      <c r="D28" s="247">
        <f t="shared" si="1"/>
        <v>48710</v>
      </c>
      <c r="E28" s="247">
        <f t="shared" si="2"/>
        <v>710</v>
      </c>
      <c r="F28" s="436">
        <f t="shared" si="3"/>
        <v>1.4791666666666667E-2</v>
      </c>
      <c r="I28" s="441">
        <v>4871</v>
      </c>
    </row>
    <row r="29" spans="1:9" ht="14.4" x14ac:dyDescent="0.3">
      <c r="A29" s="245">
        <v>24</v>
      </c>
      <c r="B29" s="247">
        <v>48000</v>
      </c>
      <c r="C29" s="246">
        <f t="shared" si="0"/>
        <v>710</v>
      </c>
      <c r="D29" s="247">
        <f t="shared" si="1"/>
        <v>48710</v>
      </c>
      <c r="E29" s="247">
        <f t="shared" si="2"/>
        <v>710</v>
      </c>
      <c r="F29" s="436">
        <f t="shared" si="3"/>
        <v>1.4791666666666667E-2</v>
      </c>
      <c r="I29" s="441">
        <v>4871</v>
      </c>
    </row>
    <row r="30" spans="1:9" ht="14.4" x14ac:dyDescent="0.3">
      <c r="A30" s="245">
        <v>25</v>
      </c>
      <c r="B30" s="247">
        <v>51000</v>
      </c>
      <c r="C30" s="246">
        <f t="shared" si="0"/>
        <v>0</v>
      </c>
      <c r="D30" s="247">
        <f t="shared" si="1"/>
        <v>51000</v>
      </c>
      <c r="E30" s="247">
        <f t="shared" si="2"/>
        <v>3000</v>
      </c>
      <c r="F30" s="436">
        <f t="shared" si="3"/>
        <v>6.25E-2</v>
      </c>
      <c r="I30" s="441">
        <v>5100</v>
      </c>
    </row>
    <row r="31" spans="1:9" ht="14.4" x14ac:dyDescent="0.3">
      <c r="A31" s="245">
        <v>26</v>
      </c>
      <c r="B31" s="247">
        <v>51000</v>
      </c>
      <c r="C31" s="246">
        <f t="shared" si="0"/>
        <v>0</v>
      </c>
      <c r="D31" s="247">
        <f t="shared" si="1"/>
        <v>51000</v>
      </c>
      <c r="E31" s="247">
        <f t="shared" si="2"/>
        <v>0</v>
      </c>
      <c r="F31" s="436">
        <f t="shared" si="3"/>
        <v>0</v>
      </c>
      <c r="I31" s="441">
        <v>5100</v>
      </c>
    </row>
    <row r="32" spans="1:9" ht="14.4" x14ac:dyDescent="0.3">
      <c r="A32" s="245">
        <v>27</v>
      </c>
      <c r="B32" s="247">
        <v>51000</v>
      </c>
      <c r="C32" s="246">
        <f t="shared" si="0"/>
        <v>0</v>
      </c>
      <c r="D32" s="247">
        <f t="shared" si="1"/>
        <v>51000</v>
      </c>
      <c r="E32" s="247">
        <f t="shared" si="2"/>
        <v>0</v>
      </c>
      <c r="F32" s="436">
        <f t="shared" si="3"/>
        <v>0</v>
      </c>
      <c r="I32" s="441">
        <v>5100</v>
      </c>
    </row>
    <row r="33" spans="1:9" ht="14.4" x14ac:dyDescent="0.3">
      <c r="A33" s="245">
        <v>28</v>
      </c>
      <c r="B33" s="247">
        <v>51000</v>
      </c>
      <c r="C33" s="246">
        <f t="shared" si="0"/>
        <v>0</v>
      </c>
      <c r="D33" s="247">
        <f t="shared" si="1"/>
        <v>51000</v>
      </c>
      <c r="E33" s="247">
        <f t="shared" si="2"/>
        <v>0</v>
      </c>
      <c r="F33" s="436">
        <f t="shared" si="3"/>
        <v>0</v>
      </c>
      <c r="I33" s="441">
        <v>5100</v>
      </c>
    </row>
    <row r="34" spans="1:9" ht="14.4" x14ac:dyDescent="0.3">
      <c r="A34" s="245">
        <v>29</v>
      </c>
      <c r="B34" s="247">
        <v>51000</v>
      </c>
      <c r="C34" s="246">
        <f t="shared" si="0"/>
        <v>0</v>
      </c>
      <c r="D34" s="247">
        <f t="shared" si="1"/>
        <v>51000</v>
      </c>
      <c r="E34" s="247">
        <f t="shared" si="2"/>
        <v>0</v>
      </c>
      <c r="F34" s="436">
        <f t="shared" si="3"/>
        <v>0</v>
      </c>
      <c r="I34" s="441">
        <v>5100</v>
      </c>
    </row>
    <row r="35" spans="1:9" ht="14.4" x14ac:dyDescent="0.3">
      <c r="A35" s="245">
        <v>30</v>
      </c>
      <c r="B35" s="247">
        <v>51000</v>
      </c>
      <c r="C35" s="246">
        <f t="shared" si="0"/>
        <v>0</v>
      </c>
      <c r="D35" s="247">
        <f t="shared" si="1"/>
        <v>51000</v>
      </c>
      <c r="E35" s="247">
        <f t="shared" si="2"/>
        <v>0</v>
      </c>
      <c r="F35" s="436">
        <f t="shared" si="3"/>
        <v>0</v>
      </c>
      <c r="I35" s="441">
        <v>5100</v>
      </c>
    </row>
    <row r="36" spans="1:9" ht="14.4" x14ac:dyDescent="0.3">
      <c r="A36" s="245">
        <v>31</v>
      </c>
      <c r="B36" s="247">
        <v>51000</v>
      </c>
      <c r="C36" s="246">
        <f t="shared" si="0"/>
        <v>0</v>
      </c>
      <c r="D36" s="247">
        <f t="shared" si="1"/>
        <v>51000</v>
      </c>
      <c r="E36" s="247">
        <f t="shared" si="2"/>
        <v>0</v>
      </c>
      <c r="F36" s="436">
        <f t="shared" si="3"/>
        <v>0</v>
      </c>
      <c r="I36" s="441">
        <v>5100</v>
      </c>
    </row>
    <row r="37" spans="1:9" ht="14.4" x14ac:dyDescent="0.3">
      <c r="A37" s="245">
        <v>32</v>
      </c>
      <c r="B37" s="247">
        <v>51000</v>
      </c>
      <c r="C37" s="246">
        <f t="shared" si="0"/>
        <v>0</v>
      </c>
      <c r="D37" s="247">
        <f t="shared" si="1"/>
        <v>51000</v>
      </c>
      <c r="E37" s="247">
        <f t="shared" si="2"/>
        <v>0</v>
      </c>
      <c r="F37" s="436">
        <f t="shared" si="3"/>
        <v>0</v>
      </c>
      <c r="I37" s="441">
        <v>5100</v>
      </c>
    </row>
    <row r="38" spans="1:9" ht="14.4" x14ac:dyDescent="0.3">
      <c r="A38" s="245">
        <v>33</v>
      </c>
      <c r="B38" s="247">
        <v>51000</v>
      </c>
      <c r="C38" s="246">
        <f t="shared" si="0"/>
        <v>0</v>
      </c>
      <c r="D38" s="247">
        <f t="shared" si="1"/>
        <v>51000</v>
      </c>
      <c r="E38" s="247">
        <f t="shared" si="2"/>
        <v>0</v>
      </c>
      <c r="F38" s="436">
        <f t="shared" si="3"/>
        <v>0</v>
      </c>
      <c r="I38" s="441">
        <v>5100</v>
      </c>
    </row>
    <row r="39" spans="1:9" ht="14.4" x14ac:dyDescent="0.3">
      <c r="A39" s="245">
        <v>34</v>
      </c>
      <c r="B39" s="247">
        <v>51000</v>
      </c>
      <c r="C39" s="246">
        <f t="shared" si="0"/>
        <v>0</v>
      </c>
      <c r="D39" s="247">
        <f t="shared" si="1"/>
        <v>51000</v>
      </c>
      <c r="E39" s="247">
        <f t="shared" si="2"/>
        <v>0</v>
      </c>
      <c r="F39" s="436">
        <f t="shared" si="3"/>
        <v>0</v>
      </c>
      <c r="I39" s="441">
        <v>5100</v>
      </c>
    </row>
    <row r="40" spans="1:9" ht="14.4" x14ac:dyDescent="0.3">
      <c r="A40" s="245">
        <v>35</v>
      </c>
      <c r="B40" s="247">
        <v>51000</v>
      </c>
      <c r="C40" s="246">
        <f t="shared" si="0"/>
        <v>0</v>
      </c>
      <c r="D40" s="247">
        <f t="shared" si="1"/>
        <v>51000</v>
      </c>
      <c r="E40" s="247">
        <f t="shared" si="2"/>
        <v>0</v>
      </c>
      <c r="F40" s="436">
        <f t="shared" si="3"/>
        <v>0</v>
      </c>
      <c r="I40" s="441">
        <v>5100</v>
      </c>
    </row>
    <row r="41" spans="1:9" ht="14.4" x14ac:dyDescent="0.3">
      <c r="A41" s="245">
        <v>36</v>
      </c>
      <c r="B41" s="247">
        <v>51000</v>
      </c>
      <c r="C41" s="246">
        <f t="shared" si="0"/>
        <v>0</v>
      </c>
      <c r="D41" s="247">
        <f t="shared" si="1"/>
        <v>51000</v>
      </c>
      <c r="E41" s="247">
        <f t="shared" si="2"/>
        <v>0</v>
      </c>
      <c r="F41" s="436">
        <f t="shared" si="3"/>
        <v>0</v>
      </c>
      <c r="I41" s="441">
        <v>5100</v>
      </c>
    </row>
    <row r="42" spans="1:9" ht="14.4" x14ac:dyDescent="0.3">
      <c r="A42" s="250">
        <v>37</v>
      </c>
      <c r="B42" s="251">
        <v>51000</v>
      </c>
      <c r="C42" s="252">
        <f t="shared" si="0"/>
        <v>0</v>
      </c>
      <c r="D42" s="251">
        <f t="shared" si="1"/>
        <v>51000</v>
      </c>
      <c r="E42" s="252">
        <f t="shared" si="2"/>
        <v>0</v>
      </c>
      <c r="F42" s="437">
        <f t="shared" si="3"/>
        <v>0</v>
      </c>
      <c r="I42" s="442">
        <v>5100</v>
      </c>
    </row>
    <row r="45" spans="1:9" x14ac:dyDescent="0.25">
      <c r="A45" s="82"/>
    </row>
    <row r="46" spans="1:9" x14ac:dyDescent="0.25">
      <c r="A46" s="82"/>
    </row>
  </sheetData>
  <pageMargins left="0.7" right="0.7" top="0.75" bottom="0.75" header="0.3" footer="0.3"/>
  <pageSetup orientation="portrait" r:id="rId1"/>
  <headerFooter>
    <oddFooter>&amp;L&amp;"Arial,Italic"&amp;9Division of School Business
NC Department of Public Instruction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topLeftCell="A15" workbookViewId="0">
      <selection activeCell="I20" sqref="I20"/>
    </sheetView>
  </sheetViews>
  <sheetFormatPr defaultRowHeight="13.2" x14ac:dyDescent="0.25"/>
  <cols>
    <col min="1" max="1" width="5.88671875" customWidth="1"/>
    <col min="2" max="2" width="16.88671875" customWidth="1"/>
    <col min="3" max="3" width="11.44140625" customWidth="1"/>
    <col min="4" max="6" width="11.44140625" bestFit="1" customWidth="1"/>
    <col min="7" max="7" width="12.33203125" customWidth="1"/>
  </cols>
  <sheetData>
    <row r="1" spans="1:10" ht="17.399999999999999" x14ac:dyDescent="0.3">
      <c r="A1" s="457" t="s">
        <v>136</v>
      </c>
      <c r="B1" s="457"/>
      <c r="C1" s="210"/>
      <c r="D1" s="467" t="s">
        <v>183</v>
      </c>
      <c r="E1" s="477"/>
      <c r="F1" s="477"/>
      <c r="G1" s="477"/>
      <c r="H1" s="477"/>
      <c r="I1" s="477"/>
      <c r="J1" s="477"/>
    </row>
    <row r="2" spans="1:10" x14ac:dyDescent="0.25">
      <c r="A2" s="330"/>
      <c r="B2" s="330"/>
      <c r="C2" s="222"/>
      <c r="D2" s="178"/>
      <c r="E2" s="184"/>
      <c r="F2" s="181"/>
      <c r="H2" s="179"/>
      <c r="I2" s="175"/>
    </row>
    <row r="3" spans="1:10" ht="26.4" x14ac:dyDescent="0.25">
      <c r="A3" s="330"/>
      <c r="B3" s="330"/>
      <c r="C3" s="459" t="s">
        <v>147</v>
      </c>
      <c r="D3" s="459" t="s">
        <v>137</v>
      </c>
      <c r="E3" s="460" t="s">
        <v>140</v>
      </c>
      <c r="F3" s="460" t="s">
        <v>141</v>
      </c>
      <c r="G3" s="455"/>
      <c r="H3" s="455"/>
      <c r="I3" s="455"/>
      <c r="J3" s="455"/>
    </row>
    <row r="4" spans="1:10" x14ac:dyDescent="0.25">
      <c r="C4" s="461" t="s">
        <v>142</v>
      </c>
      <c r="D4" s="462">
        <v>61751</v>
      </c>
      <c r="E4" s="462">
        <v>67926</v>
      </c>
      <c r="F4" s="462">
        <v>74101</v>
      </c>
    </row>
    <row r="5" spans="1:10" x14ac:dyDescent="0.25">
      <c r="C5" s="461" t="s">
        <v>143</v>
      </c>
      <c r="D5" s="462">
        <v>64839</v>
      </c>
      <c r="E5" s="462">
        <v>71322</v>
      </c>
      <c r="F5" s="462">
        <v>77806</v>
      </c>
    </row>
    <row r="6" spans="1:10" x14ac:dyDescent="0.25">
      <c r="C6" s="461" t="s">
        <v>145</v>
      </c>
      <c r="D6" s="462">
        <v>67926</v>
      </c>
      <c r="E6" s="462">
        <v>74719</v>
      </c>
      <c r="F6" s="462">
        <v>81511</v>
      </c>
    </row>
    <row r="7" spans="1:10" x14ac:dyDescent="0.25">
      <c r="C7" s="461" t="s">
        <v>146</v>
      </c>
      <c r="D7" s="462">
        <v>71014</v>
      </c>
      <c r="E7" s="462">
        <v>78115</v>
      </c>
      <c r="F7" s="462">
        <v>85216</v>
      </c>
    </row>
    <row r="8" spans="1:10" x14ac:dyDescent="0.25">
      <c r="C8" s="461" t="s">
        <v>144</v>
      </c>
      <c r="D8" s="462">
        <v>74101</v>
      </c>
      <c r="E8" s="462">
        <v>81511</v>
      </c>
      <c r="F8" s="462">
        <v>88921</v>
      </c>
    </row>
    <row r="10" spans="1:10" x14ac:dyDescent="0.25">
      <c r="A10" s="192" t="s">
        <v>156</v>
      </c>
      <c r="B10" s="192"/>
    </row>
    <row r="11" spans="1:10" x14ac:dyDescent="0.25">
      <c r="B11" s="82" t="s">
        <v>139</v>
      </c>
      <c r="C11" s="82" t="s">
        <v>148</v>
      </c>
    </row>
    <row r="12" spans="1:10" x14ac:dyDescent="0.25">
      <c r="B12" s="82" t="s">
        <v>149</v>
      </c>
      <c r="C12" s="82" t="s">
        <v>154</v>
      </c>
    </row>
    <row r="14" spans="1:10" ht="25.8" customHeight="1" x14ac:dyDescent="0.25">
      <c r="B14" s="82" t="s">
        <v>141</v>
      </c>
      <c r="C14" s="483" t="s">
        <v>150</v>
      </c>
      <c r="D14" s="483"/>
      <c r="E14" s="483"/>
      <c r="F14" s="483"/>
      <c r="G14" s="483"/>
    </row>
    <row r="15" spans="1:10" x14ac:dyDescent="0.25">
      <c r="B15" s="82"/>
      <c r="C15" s="82"/>
    </row>
    <row r="16" spans="1:10" ht="27" customHeight="1" x14ac:dyDescent="0.25">
      <c r="B16" s="82" t="s">
        <v>140</v>
      </c>
      <c r="C16" s="483" t="s">
        <v>151</v>
      </c>
      <c r="D16" s="483"/>
      <c r="E16" s="483"/>
      <c r="F16" s="483"/>
      <c r="G16" s="483"/>
    </row>
    <row r="17" spans="1:7" x14ac:dyDescent="0.25">
      <c r="C17" s="82" t="s">
        <v>152</v>
      </c>
    </row>
    <row r="18" spans="1:7" ht="27" customHeight="1" x14ac:dyDescent="0.25">
      <c r="C18" s="483" t="s">
        <v>153</v>
      </c>
      <c r="D18" s="483"/>
      <c r="E18" s="483"/>
      <c r="F18" s="483"/>
      <c r="G18" s="483"/>
    </row>
    <row r="20" spans="1:7" x14ac:dyDescent="0.25">
      <c r="A20" s="192" t="s">
        <v>157</v>
      </c>
      <c r="B20" s="192"/>
      <c r="C20" s="82" t="s">
        <v>155</v>
      </c>
    </row>
    <row r="22" spans="1:7" ht="27" customHeight="1" x14ac:dyDescent="0.25">
      <c r="A22" s="192" t="s">
        <v>178</v>
      </c>
      <c r="C22" s="483" t="s">
        <v>179</v>
      </c>
      <c r="D22" s="483"/>
      <c r="E22" s="483"/>
      <c r="F22" s="483"/>
      <c r="G22" s="483"/>
    </row>
    <row r="23" spans="1:7" x14ac:dyDescent="0.25">
      <c r="C23" s="82"/>
    </row>
    <row r="24" spans="1:7" x14ac:dyDescent="0.25">
      <c r="A24" s="192" t="s">
        <v>174</v>
      </c>
      <c r="B24" s="192"/>
      <c r="C24" s="82" t="s">
        <v>177</v>
      </c>
    </row>
    <row r="26" spans="1:7" x14ac:dyDescent="0.25">
      <c r="A26" s="192" t="s">
        <v>164</v>
      </c>
      <c r="B26" s="192"/>
      <c r="C26" s="82" t="s">
        <v>199</v>
      </c>
    </row>
    <row r="27" spans="1:7" x14ac:dyDescent="0.25">
      <c r="C27" s="82" t="s">
        <v>163</v>
      </c>
    </row>
    <row r="28" spans="1:7" x14ac:dyDescent="0.25">
      <c r="B28" s="82" t="s">
        <v>158</v>
      </c>
      <c r="C28" s="175">
        <v>5000</v>
      </c>
    </row>
    <row r="29" spans="1:7" x14ac:dyDescent="0.25">
      <c r="B29" s="82" t="s">
        <v>159</v>
      </c>
      <c r="C29" s="175">
        <v>4000</v>
      </c>
    </row>
    <row r="30" spans="1:7" x14ac:dyDescent="0.25">
      <c r="B30" s="82" t="s">
        <v>160</v>
      </c>
      <c r="C30" s="175">
        <v>3000</v>
      </c>
    </row>
    <row r="31" spans="1:7" x14ac:dyDescent="0.25">
      <c r="B31" s="82" t="s">
        <v>161</v>
      </c>
      <c r="C31" s="175">
        <v>2000</v>
      </c>
    </row>
    <row r="32" spans="1:7" x14ac:dyDescent="0.25">
      <c r="B32" s="82" t="s">
        <v>162</v>
      </c>
      <c r="C32" s="175">
        <v>1000</v>
      </c>
    </row>
    <row r="34" spans="1:7" ht="29.4" customHeight="1" x14ac:dyDescent="0.25">
      <c r="A34" s="192" t="s">
        <v>165</v>
      </c>
      <c r="B34" s="192"/>
      <c r="C34" s="483" t="s">
        <v>175</v>
      </c>
      <c r="D34" s="483"/>
      <c r="E34" s="483"/>
      <c r="F34" s="483"/>
      <c r="G34" s="483"/>
    </row>
    <row r="35" spans="1:7" x14ac:dyDescent="0.25">
      <c r="B35" s="82" t="s">
        <v>166</v>
      </c>
    </row>
    <row r="36" spans="1:7" x14ac:dyDescent="0.25">
      <c r="B36" s="458" t="s">
        <v>168</v>
      </c>
      <c r="C36" s="175">
        <v>5000</v>
      </c>
    </row>
    <row r="37" spans="1:7" x14ac:dyDescent="0.25">
      <c r="B37" s="458" t="s">
        <v>169</v>
      </c>
      <c r="C37" s="175">
        <v>10000</v>
      </c>
      <c r="D37" s="82" t="s">
        <v>167</v>
      </c>
    </row>
    <row r="39" spans="1:7" x14ac:dyDescent="0.25">
      <c r="B39" s="82" t="s">
        <v>170</v>
      </c>
    </row>
    <row r="40" spans="1:7" x14ac:dyDescent="0.25">
      <c r="B40" s="82" t="s">
        <v>171</v>
      </c>
    </row>
  </sheetData>
  <mergeCells count="6">
    <mergeCell ref="C34:G34"/>
    <mergeCell ref="E1:J1"/>
    <mergeCell ref="C14:G14"/>
    <mergeCell ref="C16:G16"/>
    <mergeCell ref="C18:G18"/>
    <mergeCell ref="C22:G22"/>
  </mergeCells>
  <pageMargins left="0.7" right="0.7" top="0.75" bottom="0.75" header="0.3" footer="0.3"/>
  <pageSetup orientation="portrait" r:id="rId1"/>
  <headerFooter>
    <oddFooter>&amp;L&amp;"Arial,Italic"&amp;9Division of School Business
NC Department of Public Instruction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topLeftCell="A4" workbookViewId="0">
      <selection activeCell="J4" sqref="J1:J1048576"/>
    </sheetView>
  </sheetViews>
  <sheetFormatPr defaultRowHeight="13.2" x14ac:dyDescent="0.25"/>
  <cols>
    <col min="3" max="3" width="9.5546875" bestFit="1" customWidth="1"/>
    <col min="8" max="8" width="8.88671875" style="72"/>
    <col min="10" max="10" width="8.88671875" style="438"/>
  </cols>
  <sheetData>
    <row r="1" spans="1:10" x14ac:dyDescent="0.25">
      <c r="A1" s="186" t="s">
        <v>69</v>
      </c>
      <c r="C1" s="72"/>
    </row>
    <row r="2" spans="1:10" x14ac:dyDescent="0.25">
      <c r="A2" s="186" t="s">
        <v>108</v>
      </c>
      <c r="C2" s="72"/>
    </row>
    <row r="3" spans="1:10" x14ac:dyDescent="0.25">
      <c r="A3" s="240"/>
      <c r="C3" s="72"/>
    </row>
    <row r="4" spans="1:10" ht="72" x14ac:dyDescent="0.3">
      <c r="A4" s="241" t="s">
        <v>51</v>
      </c>
      <c r="B4" s="241" t="s">
        <v>109</v>
      </c>
      <c r="C4" s="241" t="s">
        <v>50</v>
      </c>
      <c r="D4" s="241" t="s">
        <v>75</v>
      </c>
      <c r="E4" s="241" t="s">
        <v>52</v>
      </c>
      <c r="F4" s="241" t="s">
        <v>55</v>
      </c>
      <c r="G4" s="241" t="s">
        <v>110</v>
      </c>
      <c r="J4" s="439" t="s">
        <v>75</v>
      </c>
    </row>
    <row r="5" spans="1:10" ht="14.4" x14ac:dyDescent="0.3">
      <c r="A5" s="242">
        <v>0</v>
      </c>
      <c r="B5" s="244">
        <v>35000</v>
      </c>
      <c r="C5" s="243">
        <f>D5-B5</f>
        <v>-35000</v>
      </c>
      <c r="D5" s="244">
        <f>J5</f>
        <v>0</v>
      </c>
      <c r="E5" s="244"/>
      <c r="F5" s="244"/>
      <c r="G5" s="309">
        <v>0</v>
      </c>
      <c r="J5" s="440"/>
    </row>
    <row r="6" spans="1:10" ht="14.4" x14ac:dyDescent="0.3">
      <c r="A6" s="245">
        <v>1</v>
      </c>
      <c r="B6" s="247">
        <v>35750</v>
      </c>
      <c r="C6" s="246">
        <f>D6-B6</f>
        <v>-35750</v>
      </c>
      <c r="D6" s="247">
        <f>J6</f>
        <v>0</v>
      </c>
      <c r="E6" s="247">
        <f>D6-B5</f>
        <v>-35000</v>
      </c>
      <c r="F6" s="248">
        <f t="shared" ref="F6:F42" si="0">E6/B5</f>
        <v>-1</v>
      </c>
      <c r="G6" s="309">
        <v>0</v>
      </c>
      <c r="J6" s="441">
        <v>0</v>
      </c>
    </row>
    <row r="7" spans="1:10" ht="14.4" x14ac:dyDescent="0.3">
      <c r="A7" s="245">
        <v>2</v>
      </c>
      <c r="B7" s="247">
        <v>36000</v>
      </c>
      <c r="C7" s="246">
        <f t="shared" ref="C7:C41" si="1">D7-B7</f>
        <v>-36000</v>
      </c>
      <c r="D7" s="247">
        <f t="shared" ref="D7:D41" si="2">J7</f>
        <v>0</v>
      </c>
      <c r="E7" s="247">
        <f t="shared" ref="E7:E42" si="3">D7-B6</f>
        <v>-35750</v>
      </c>
      <c r="F7" s="248">
        <f t="shared" si="0"/>
        <v>-1</v>
      </c>
      <c r="G7" s="309">
        <v>0</v>
      </c>
      <c r="J7" s="441"/>
    </row>
    <row r="8" spans="1:10" ht="14.4" x14ac:dyDescent="0.3">
      <c r="A8" s="245">
        <v>3</v>
      </c>
      <c r="B8" s="247">
        <v>36250</v>
      </c>
      <c r="C8" s="246">
        <f t="shared" si="1"/>
        <v>-36250</v>
      </c>
      <c r="D8" s="247">
        <f t="shared" si="2"/>
        <v>0</v>
      </c>
      <c r="E8" s="247">
        <f t="shared" si="3"/>
        <v>-36000</v>
      </c>
      <c r="F8" s="248">
        <f t="shared" si="0"/>
        <v>-1</v>
      </c>
      <c r="G8" s="309">
        <v>0</v>
      </c>
      <c r="J8" s="441"/>
    </row>
    <row r="9" spans="1:10" ht="14.4" x14ac:dyDescent="0.3">
      <c r="A9" s="245">
        <v>4</v>
      </c>
      <c r="B9" s="247">
        <v>36750</v>
      </c>
      <c r="C9" s="246">
        <f t="shared" si="1"/>
        <v>-36750</v>
      </c>
      <c r="D9" s="247">
        <f t="shared" si="2"/>
        <v>0</v>
      </c>
      <c r="E9" s="247">
        <f t="shared" si="3"/>
        <v>-36250</v>
      </c>
      <c r="F9" s="248">
        <f t="shared" si="0"/>
        <v>-1</v>
      </c>
      <c r="G9" s="309">
        <v>0</v>
      </c>
      <c r="J9" s="441"/>
    </row>
    <row r="10" spans="1:10" ht="14.4" x14ac:dyDescent="0.3">
      <c r="A10" s="245">
        <v>5</v>
      </c>
      <c r="B10" s="247">
        <v>37250</v>
      </c>
      <c r="C10" s="246">
        <f t="shared" si="1"/>
        <v>-37250</v>
      </c>
      <c r="D10" s="247">
        <f t="shared" si="2"/>
        <v>0</v>
      </c>
      <c r="E10" s="247">
        <f t="shared" si="3"/>
        <v>-36750</v>
      </c>
      <c r="F10" s="248">
        <f t="shared" si="0"/>
        <v>-1</v>
      </c>
      <c r="G10" s="249">
        <v>0</v>
      </c>
      <c r="J10" s="441"/>
    </row>
    <row r="11" spans="1:10" ht="14.4" x14ac:dyDescent="0.3">
      <c r="A11" s="245">
        <v>6</v>
      </c>
      <c r="B11" s="247">
        <v>38000</v>
      </c>
      <c r="C11" s="246">
        <f t="shared" si="1"/>
        <v>-38000</v>
      </c>
      <c r="D11" s="247">
        <f t="shared" si="2"/>
        <v>0</v>
      </c>
      <c r="E11" s="247">
        <f t="shared" si="3"/>
        <v>-37250</v>
      </c>
      <c r="F11" s="248">
        <f t="shared" si="0"/>
        <v>-1</v>
      </c>
      <c r="G11" s="249">
        <v>0</v>
      </c>
      <c r="J11" s="441"/>
    </row>
    <row r="12" spans="1:10" ht="14.4" x14ac:dyDescent="0.3">
      <c r="A12" s="245">
        <v>7</v>
      </c>
      <c r="B12" s="247">
        <v>38500</v>
      </c>
      <c r="C12" s="246">
        <f t="shared" si="1"/>
        <v>-38500</v>
      </c>
      <c r="D12" s="247">
        <f t="shared" si="2"/>
        <v>0</v>
      </c>
      <c r="E12" s="247">
        <f>D12-B11</f>
        <v>-38000</v>
      </c>
      <c r="F12" s="248">
        <f t="shared" si="0"/>
        <v>-1</v>
      </c>
      <c r="G12" s="249">
        <v>0</v>
      </c>
      <c r="J12" s="441"/>
    </row>
    <row r="13" spans="1:10" ht="14.4" x14ac:dyDescent="0.3">
      <c r="A13" s="245">
        <v>8</v>
      </c>
      <c r="B13" s="247">
        <v>39000</v>
      </c>
      <c r="C13" s="246">
        <f t="shared" si="1"/>
        <v>-39000</v>
      </c>
      <c r="D13" s="247">
        <f t="shared" si="2"/>
        <v>0</v>
      </c>
      <c r="E13" s="247">
        <f t="shared" si="3"/>
        <v>-38500</v>
      </c>
      <c r="F13" s="248">
        <f t="shared" si="0"/>
        <v>-1</v>
      </c>
      <c r="G13" s="249">
        <v>0</v>
      </c>
      <c r="J13" s="441"/>
    </row>
    <row r="14" spans="1:10" ht="14.4" x14ac:dyDescent="0.3">
      <c r="A14" s="245">
        <v>9</v>
      </c>
      <c r="B14" s="247">
        <v>39500</v>
      </c>
      <c r="C14" s="246">
        <f t="shared" si="1"/>
        <v>-39500</v>
      </c>
      <c r="D14" s="247">
        <f t="shared" si="2"/>
        <v>0</v>
      </c>
      <c r="E14" s="247">
        <f t="shared" si="3"/>
        <v>-39000</v>
      </c>
      <c r="F14" s="248">
        <f t="shared" si="0"/>
        <v>-1</v>
      </c>
      <c r="G14" s="249">
        <v>0</v>
      </c>
      <c r="J14" s="441"/>
    </row>
    <row r="15" spans="1:10" ht="14.4" x14ac:dyDescent="0.3">
      <c r="A15" s="245">
        <v>10</v>
      </c>
      <c r="B15" s="247">
        <v>40250</v>
      </c>
      <c r="C15" s="246">
        <f t="shared" si="1"/>
        <v>-40250</v>
      </c>
      <c r="D15" s="247">
        <f t="shared" si="2"/>
        <v>0</v>
      </c>
      <c r="E15" s="247">
        <f>D15-B14</f>
        <v>-39500</v>
      </c>
      <c r="F15" s="248">
        <f t="shared" si="0"/>
        <v>-1</v>
      </c>
      <c r="G15" s="249">
        <v>0</v>
      </c>
      <c r="J15" s="441"/>
    </row>
    <row r="16" spans="1:10" ht="14.4" x14ac:dyDescent="0.3">
      <c r="A16" s="245">
        <v>11</v>
      </c>
      <c r="B16" s="247">
        <v>41000</v>
      </c>
      <c r="C16" s="246">
        <f t="shared" si="1"/>
        <v>-41000</v>
      </c>
      <c r="D16" s="247">
        <f t="shared" si="2"/>
        <v>0</v>
      </c>
      <c r="E16" s="247">
        <f t="shared" si="3"/>
        <v>-40250</v>
      </c>
      <c r="F16" s="248">
        <f t="shared" si="0"/>
        <v>-1</v>
      </c>
      <c r="G16" s="249">
        <v>0</v>
      </c>
      <c r="J16" s="441"/>
    </row>
    <row r="17" spans="1:10" ht="14.4" x14ac:dyDescent="0.3">
      <c r="A17" s="245">
        <v>12</v>
      </c>
      <c r="B17" s="247">
        <v>41750</v>
      </c>
      <c r="C17" s="246">
        <f t="shared" si="1"/>
        <v>-41750</v>
      </c>
      <c r="D17" s="247">
        <f t="shared" si="2"/>
        <v>0</v>
      </c>
      <c r="E17" s="247">
        <f t="shared" si="3"/>
        <v>-41000</v>
      </c>
      <c r="F17" s="248">
        <f t="shared" si="0"/>
        <v>-1</v>
      </c>
      <c r="G17" s="249">
        <v>0</v>
      </c>
      <c r="J17" s="441"/>
    </row>
    <row r="18" spans="1:10" ht="14.4" x14ac:dyDescent="0.3">
      <c r="A18" s="245">
        <v>13</v>
      </c>
      <c r="B18" s="247">
        <v>42500</v>
      </c>
      <c r="C18" s="246">
        <f t="shared" si="1"/>
        <v>-42500</v>
      </c>
      <c r="D18" s="247">
        <f t="shared" si="2"/>
        <v>0</v>
      </c>
      <c r="E18" s="247">
        <f t="shared" si="3"/>
        <v>-41750</v>
      </c>
      <c r="F18" s="248">
        <f t="shared" si="0"/>
        <v>-1</v>
      </c>
      <c r="G18" s="249">
        <v>0</v>
      </c>
      <c r="J18" s="441"/>
    </row>
    <row r="19" spans="1:10" ht="14.4" x14ac:dyDescent="0.3">
      <c r="A19" s="245">
        <v>14</v>
      </c>
      <c r="B19" s="247">
        <v>43250</v>
      </c>
      <c r="C19" s="246">
        <f t="shared" si="1"/>
        <v>-43250</v>
      </c>
      <c r="D19" s="247">
        <f t="shared" si="2"/>
        <v>0</v>
      </c>
      <c r="E19" s="247">
        <f t="shared" si="3"/>
        <v>-42500</v>
      </c>
      <c r="F19" s="248">
        <f t="shared" si="0"/>
        <v>-1</v>
      </c>
      <c r="G19" s="249">
        <v>0</v>
      </c>
      <c r="J19" s="441"/>
    </row>
    <row r="20" spans="1:10" ht="14.4" x14ac:dyDescent="0.3">
      <c r="A20" s="245">
        <v>15</v>
      </c>
      <c r="B20" s="247">
        <v>45250</v>
      </c>
      <c r="C20" s="246">
        <f t="shared" si="1"/>
        <v>-45250</v>
      </c>
      <c r="D20" s="247">
        <f t="shared" si="2"/>
        <v>0</v>
      </c>
      <c r="E20" s="247">
        <f t="shared" si="3"/>
        <v>-43250</v>
      </c>
      <c r="F20" s="248">
        <f t="shared" si="0"/>
        <v>-1</v>
      </c>
      <c r="G20" s="249">
        <v>0</v>
      </c>
      <c r="J20" s="441"/>
    </row>
    <row r="21" spans="1:10" ht="14.4" x14ac:dyDescent="0.3">
      <c r="A21" s="245">
        <v>16</v>
      </c>
      <c r="B21" s="247">
        <v>45250</v>
      </c>
      <c r="C21" s="246">
        <f t="shared" si="1"/>
        <v>-45250</v>
      </c>
      <c r="D21" s="247">
        <f t="shared" si="2"/>
        <v>0</v>
      </c>
      <c r="E21" s="247">
        <f t="shared" si="3"/>
        <v>-45250</v>
      </c>
      <c r="F21" s="248">
        <f t="shared" si="0"/>
        <v>-1</v>
      </c>
      <c r="G21" s="249">
        <v>0</v>
      </c>
      <c r="J21" s="441"/>
    </row>
    <row r="22" spans="1:10" ht="14.4" x14ac:dyDescent="0.3">
      <c r="A22" s="245">
        <v>17</v>
      </c>
      <c r="B22" s="247">
        <v>45250</v>
      </c>
      <c r="C22" s="246">
        <f t="shared" si="1"/>
        <v>-45250</v>
      </c>
      <c r="D22" s="247">
        <f t="shared" si="2"/>
        <v>0</v>
      </c>
      <c r="E22" s="247">
        <f t="shared" si="3"/>
        <v>-45250</v>
      </c>
      <c r="F22" s="248">
        <f t="shared" si="0"/>
        <v>-1</v>
      </c>
      <c r="G22" s="249">
        <v>0</v>
      </c>
      <c r="J22" s="441"/>
    </row>
    <row r="23" spans="1:10" ht="14.4" x14ac:dyDescent="0.3">
      <c r="A23" s="245">
        <v>18</v>
      </c>
      <c r="B23" s="247">
        <v>45250</v>
      </c>
      <c r="C23" s="246">
        <f t="shared" si="1"/>
        <v>-45250</v>
      </c>
      <c r="D23" s="247">
        <f t="shared" si="2"/>
        <v>0</v>
      </c>
      <c r="E23" s="247">
        <f t="shared" si="3"/>
        <v>-45250</v>
      </c>
      <c r="F23" s="248">
        <f t="shared" si="0"/>
        <v>-1</v>
      </c>
      <c r="G23" s="249">
        <v>0</v>
      </c>
      <c r="J23" s="441"/>
    </row>
    <row r="24" spans="1:10" ht="14.4" x14ac:dyDescent="0.3">
      <c r="A24" s="245">
        <v>19</v>
      </c>
      <c r="B24" s="247">
        <v>45250</v>
      </c>
      <c r="C24" s="246">
        <f t="shared" si="1"/>
        <v>-45250</v>
      </c>
      <c r="D24" s="247">
        <f t="shared" si="2"/>
        <v>0</v>
      </c>
      <c r="E24" s="247">
        <f t="shared" si="3"/>
        <v>-45250</v>
      </c>
      <c r="F24" s="248">
        <f t="shared" si="0"/>
        <v>-1</v>
      </c>
      <c r="G24" s="249">
        <v>0</v>
      </c>
      <c r="J24" s="441"/>
    </row>
    <row r="25" spans="1:10" ht="14.4" x14ac:dyDescent="0.3">
      <c r="A25" s="245">
        <v>20</v>
      </c>
      <c r="B25" s="247">
        <v>48000</v>
      </c>
      <c r="C25" s="246">
        <f t="shared" si="1"/>
        <v>-48000</v>
      </c>
      <c r="D25" s="247">
        <f t="shared" si="2"/>
        <v>0</v>
      </c>
      <c r="E25" s="247">
        <f t="shared" si="3"/>
        <v>-45250</v>
      </c>
      <c r="F25" s="248">
        <f t="shared" si="0"/>
        <v>-1</v>
      </c>
      <c r="G25" s="249">
        <v>0</v>
      </c>
      <c r="J25" s="441"/>
    </row>
    <row r="26" spans="1:10" ht="14.4" x14ac:dyDescent="0.3">
      <c r="A26" s="245">
        <v>21</v>
      </c>
      <c r="B26" s="247">
        <v>48000</v>
      </c>
      <c r="C26" s="246">
        <f t="shared" si="1"/>
        <v>-48000</v>
      </c>
      <c r="D26" s="247">
        <f t="shared" si="2"/>
        <v>0</v>
      </c>
      <c r="E26" s="247">
        <f t="shared" si="3"/>
        <v>-48000</v>
      </c>
      <c r="F26" s="248">
        <f t="shared" si="0"/>
        <v>-1</v>
      </c>
      <c r="G26" s="249">
        <v>0</v>
      </c>
      <c r="J26" s="441"/>
    </row>
    <row r="27" spans="1:10" ht="14.4" x14ac:dyDescent="0.3">
      <c r="A27" s="245">
        <v>22</v>
      </c>
      <c r="B27" s="247">
        <v>48000</v>
      </c>
      <c r="C27" s="246">
        <f t="shared" si="1"/>
        <v>-48000</v>
      </c>
      <c r="D27" s="247">
        <f t="shared" si="2"/>
        <v>0</v>
      </c>
      <c r="E27" s="247">
        <f t="shared" si="3"/>
        <v>-48000</v>
      </c>
      <c r="F27" s="248">
        <f t="shared" si="0"/>
        <v>-1</v>
      </c>
      <c r="G27" s="249">
        <v>0</v>
      </c>
      <c r="J27" s="441"/>
    </row>
    <row r="28" spans="1:10" ht="14.4" x14ac:dyDescent="0.3">
      <c r="A28" s="245">
        <v>23</v>
      </c>
      <c r="B28" s="247">
        <v>48000</v>
      </c>
      <c r="C28" s="246">
        <f t="shared" si="1"/>
        <v>-48000</v>
      </c>
      <c r="D28" s="247">
        <f t="shared" si="2"/>
        <v>0</v>
      </c>
      <c r="E28" s="247">
        <f t="shared" si="3"/>
        <v>-48000</v>
      </c>
      <c r="F28" s="248">
        <f t="shared" si="0"/>
        <v>-1</v>
      </c>
      <c r="G28" s="249">
        <v>0</v>
      </c>
      <c r="J28" s="441"/>
    </row>
    <row r="29" spans="1:10" ht="14.4" x14ac:dyDescent="0.3">
      <c r="A29" s="245">
        <v>24</v>
      </c>
      <c r="B29" s="247">
        <v>48000</v>
      </c>
      <c r="C29" s="246">
        <f t="shared" si="1"/>
        <v>-48000</v>
      </c>
      <c r="D29" s="247">
        <f t="shared" si="2"/>
        <v>0</v>
      </c>
      <c r="E29" s="247">
        <f t="shared" si="3"/>
        <v>-48000</v>
      </c>
      <c r="F29" s="248">
        <f t="shared" si="0"/>
        <v>-1</v>
      </c>
      <c r="G29" s="249">
        <v>0</v>
      </c>
      <c r="J29" s="441"/>
    </row>
    <row r="30" spans="1:10" ht="14.4" x14ac:dyDescent="0.3">
      <c r="A30" s="245">
        <v>25</v>
      </c>
      <c r="B30" s="247">
        <v>51000</v>
      </c>
      <c r="C30" s="246">
        <f t="shared" si="1"/>
        <v>-51000</v>
      </c>
      <c r="D30" s="247">
        <f t="shared" si="2"/>
        <v>0</v>
      </c>
      <c r="E30" s="247">
        <f t="shared" si="3"/>
        <v>-48000</v>
      </c>
      <c r="F30" s="248">
        <f t="shared" si="0"/>
        <v>-1</v>
      </c>
      <c r="G30" s="249">
        <v>0</v>
      </c>
      <c r="J30" s="441"/>
    </row>
    <row r="31" spans="1:10" ht="14.4" x14ac:dyDescent="0.3">
      <c r="A31" s="245">
        <v>26</v>
      </c>
      <c r="B31" s="247">
        <v>51000</v>
      </c>
      <c r="C31" s="246">
        <f t="shared" si="1"/>
        <v>-51000</v>
      </c>
      <c r="D31" s="247">
        <f t="shared" si="2"/>
        <v>0</v>
      </c>
      <c r="E31" s="247">
        <f t="shared" si="3"/>
        <v>-51000</v>
      </c>
      <c r="F31" s="248">
        <f t="shared" si="0"/>
        <v>-1</v>
      </c>
      <c r="G31" s="249">
        <v>0</v>
      </c>
      <c r="J31" s="441"/>
    </row>
    <row r="32" spans="1:10" ht="14.4" x14ac:dyDescent="0.3">
      <c r="A32" s="245">
        <v>27</v>
      </c>
      <c r="B32" s="247">
        <v>51000</v>
      </c>
      <c r="C32" s="246">
        <f t="shared" si="1"/>
        <v>-51000</v>
      </c>
      <c r="D32" s="247">
        <f t="shared" si="2"/>
        <v>0</v>
      </c>
      <c r="E32" s="247">
        <f t="shared" si="3"/>
        <v>-51000</v>
      </c>
      <c r="F32" s="248">
        <f t="shared" si="0"/>
        <v>-1</v>
      </c>
      <c r="G32" s="249">
        <v>0</v>
      </c>
      <c r="J32" s="441"/>
    </row>
    <row r="33" spans="1:10" ht="14.4" x14ac:dyDescent="0.3">
      <c r="A33" s="245">
        <v>28</v>
      </c>
      <c r="B33" s="247">
        <v>51000</v>
      </c>
      <c r="C33" s="246">
        <f t="shared" si="1"/>
        <v>-51000</v>
      </c>
      <c r="D33" s="247">
        <f t="shared" si="2"/>
        <v>0</v>
      </c>
      <c r="E33" s="247">
        <f t="shared" si="3"/>
        <v>-51000</v>
      </c>
      <c r="F33" s="248">
        <f t="shared" si="0"/>
        <v>-1</v>
      </c>
      <c r="G33" s="249">
        <v>0</v>
      </c>
      <c r="J33" s="441"/>
    </row>
    <row r="34" spans="1:10" ht="14.4" x14ac:dyDescent="0.3">
      <c r="A34" s="245">
        <v>29</v>
      </c>
      <c r="B34" s="247">
        <v>51000</v>
      </c>
      <c r="C34" s="246">
        <f t="shared" si="1"/>
        <v>-51000</v>
      </c>
      <c r="D34" s="247">
        <f t="shared" si="2"/>
        <v>0</v>
      </c>
      <c r="E34" s="247">
        <f t="shared" si="3"/>
        <v>-51000</v>
      </c>
      <c r="F34" s="248">
        <f t="shared" si="0"/>
        <v>-1</v>
      </c>
      <c r="G34" s="249">
        <v>0</v>
      </c>
      <c r="J34" s="441"/>
    </row>
    <row r="35" spans="1:10" ht="14.4" x14ac:dyDescent="0.3">
      <c r="A35" s="245">
        <v>30</v>
      </c>
      <c r="B35" s="247">
        <v>51000</v>
      </c>
      <c r="C35" s="246">
        <f t="shared" si="1"/>
        <v>-51000</v>
      </c>
      <c r="D35" s="247">
        <f t="shared" si="2"/>
        <v>0</v>
      </c>
      <c r="E35" s="247">
        <f t="shared" si="3"/>
        <v>-51000</v>
      </c>
      <c r="F35" s="248">
        <f t="shared" si="0"/>
        <v>-1</v>
      </c>
      <c r="G35" s="249">
        <v>0</v>
      </c>
      <c r="J35" s="441"/>
    </row>
    <row r="36" spans="1:10" ht="14.4" x14ac:dyDescent="0.3">
      <c r="A36" s="245">
        <v>31</v>
      </c>
      <c r="B36" s="247">
        <v>51000</v>
      </c>
      <c r="C36" s="246">
        <f t="shared" si="1"/>
        <v>-51000</v>
      </c>
      <c r="D36" s="247">
        <f t="shared" si="2"/>
        <v>0</v>
      </c>
      <c r="E36" s="247">
        <f t="shared" si="3"/>
        <v>-51000</v>
      </c>
      <c r="F36" s="248">
        <f t="shared" si="0"/>
        <v>-1</v>
      </c>
      <c r="G36" s="249">
        <v>0</v>
      </c>
      <c r="J36" s="441"/>
    </row>
    <row r="37" spans="1:10" ht="14.4" x14ac:dyDescent="0.3">
      <c r="A37" s="245">
        <v>32</v>
      </c>
      <c r="B37" s="247">
        <v>51000</v>
      </c>
      <c r="C37" s="246">
        <f t="shared" si="1"/>
        <v>-51000</v>
      </c>
      <c r="D37" s="247">
        <f t="shared" si="2"/>
        <v>0</v>
      </c>
      <c r="E37" s="247">
        <f t="shared" si="3"/>
        <v>-51000</v>
      </c>
      <c r="F37" s="248">
        <f t="shared" si="0"/>
        <v>-1</v>
      </c>
      <c r="G37" s="249">
        <v>0</v>
      </c>
      <c r="J37" s="441"/>
    </row>
    <row r="38" spans="1:10" ht="14.4" x14ac:dyDescent="0.3">
      <c r="A38" s="245">
        <v>33</v>
      </c>
      <c r="B38" s="247">
        <v>51000</v>
      </c>
      <c r="C38" s="246">
        <f t="shared" si="1"/>
        <v>-51000</v>
      </c>
      <c r="D38" s="247">
        <f t="shared" si="2"/>
        <v>0</v>
      </c>
      <c r="E38" s="247">
        <f t="shared" si="3"/>
        <v>-51000</v>
      </c>
      <c r="F38" s="248">
        <f t="shared" si="0"/>
        <v>-1</v>
      </c>
      <c r="G38" s="249">
        <v>0</v>
      </c>
      <c r="J38" s="441"/>
    </row>
    <row r="39" spans="1:10" ht="14.4" x14ac:dyDescent="0.3">
      <c r="A39" s="245">
        <v>34</v>
      </c>
      <c r="B39" s="247">
        <v>51000</v>
      </c>
      <c r="C39" s="246">
        <f t="shared" si="1"/>
        <v>-51000</v>
      </c>
      <c r="D39" s="247">
        <f t="shared" si="2"/>
        <v>0</v>
      </c>
      <c r="E39" s="247">
        <f t="shared" si="3"/>
        <v>-51000</v>
      </c>
      <c r="F39" s="248">
        <f t="shared" si="0"/>
        <v>-1</v>
      </c>
      <c r="G39" s="249">
        <v>0</v>
      </c>
      <c r="J39" s="441"/>
    </row>
    <row r="40" spans="1:10" ht="14.4" x14ac:dyDescent="0.3">
      <c r="A40" s="245">
        <v>35</v>
      </c>
      <c r="B40" s="247">
        <v>51000</v>
      </c>
      <c r="C40" s="246">
        <f t="shared" si="1"/>
        <v>-51000</v>
      </c>
      <c r="D40" s="247">
        <f t="shared" si="2"/>
        <v>0</v>
      </c>
      <c r="E40" s="247">
        <f t="shared" si="3"/>
        <v>-51000</v>
      </c>
      <c r="F40" s="248">
        <f t="shared" si="0"/>
        <v>-1</v>
      </c>
      <c r="G40" s="249">
        <v>0</v>
      </c>
      <c r="J40" s="441"/>
    </row>
    <row r="41" spans="1:10" ht="14.4" x14ac:dyDescent="0.3">
      <c r="A41" s="245">
        <v>36</v>
      </c>
      <c r="B41" s="247">
        <v>51000</v>
      </c>
      <c r="C41" s="246">
        <f t="shared" si="1"/>
        <v>-51000</v>
      </c>
      <c r="D41" s="247">
        <f t="shared" si="2"/>
        <v>0</v>
      </c>
      <c r="E41" s="247">
        <f t="shared" si="3"/>
        <v>-51000</v>
      </c>
      <c r="F41" s="248">
        <f>E41/B40</f>
        <v>-1</v>
      </c>
      <c r="G41" s="249">
        <v>0</v>
      </c>
      <c r="J41" s="441"/>
    </row>
    <row r="42" spans="1:10" ht="14.4" x14ac:dyDescent="0.3">
      <c r="A42" s="250">
        <v>37</v>
      </c>
      <c r="B42" s="251">
        <v>51000</v>
      </c>
      <c r="C42" s="252">
        <f>D42-B42</f>
        <v>-51000</v>
      </c>
      <c r="D42" s="252">
        <f>J42</f>
        <v>0</v>
      </c>
      <c r="E42" s="252">
        <f t="shared" si="3"/>
        <v>-51000</v>
      </c>
      <c r="F42" s="253">
        <f t="shared" si="0"/>
        <v>-1</v>
      </c>
      <c r="G42" s="254">
        <v>0</v>
      </c>
      <c r="J42" s="442"/>
    </row>
    <row r="45" spans="1:10" x14ac:dyDescent="0.25">
      <c r="A45" s="82"/>
    </row>
    <row r="46" spans="1:10" x14ac:dyDescent="0.25">
      <c r="A46" s="82"/>
    </row>
  </sheetData>
  <pageMargins left="0.7" right="0.7" top="0.75" bottom="0.75" header="0.3" footer="0.3"/>
  <pageSetup orientation="portrait" r:id="rId1"/>
  <headerFooter>
    <oddFooter>&amp;L&amp;"Arial,Italic"&amp;9Division of School Business
NC Department of Public Instruction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workbookViewId="0">
      <selection activeCell="A3" sqref="A3"/>
    </sheetView>
  </sheetViews>
  <sheetFormatPr defaultRowHeight="13.2" x14ac:dyDescent="0.25"/>
  <cols>
    <col min="1" max="1" width="5.5546875" style="240" customWidth="1"/>
    <col min="2" max="2" width="12" customWidth="1"/>
    <col min="3" max="3" width="13.109375" style="72" customWidth="1"/>
    <col min="4" max="5" width="9.5546875" customWidth="1"/>
    <col min="6" max="6" width="11.109375" customWidth="1"/>
    <col min="7" max="7" width="10" customWidth="1"/>
  </cols>
  <sheetData>
    <row r="1" spans="1:7" x14ac:dyDescent="0.25">
      <c r="A1" s="186" t="s">
        <v>49</v>
      </c>
    </row>
    <row r="2" spans="1:7" x14ac:dyDescent="0.25">
      <c r="A2" s="186" t="s">
        <v>108</v>
      </c>
    </row>
    <row r="3" spans="1:7" x14ac:dyDescent="0.25">
      <c r="A3" s="186"/>
    </row>
    <row r="4" spans="1:7" s="238" customFormat="1" ht="72" customHeight="1" x14ac:dyDescent="0.3">
      <c r="A4" s="241" t="s">
        <v>51</v>
      </c>
      <c r="B4" s="241" t="s">
        <v>109</v>
      </c>
      <c r="C4" s="241" t="s">
        <v>50</v>
      </c>
      <c r="D4" s="241" t="s">
        <v>75</v>
      </c>
      <c r="E4" s="241" t="s">
        <v>52</v>
      </c>
      <c r="F4" s="241" t="s">
        <v>55</v>
      </c>
      <c r="G4" s="239"/>
    </row>
    <row r="5" spans="1:7" ht="14.4" x14ac:dyDescent="0.3">
      <c r="A5" s="242">
        <v>0</v>
      </c>
      <c r="B5" s="244">
        <v>35000</v>
      </c>
      <c r="C5" s="244"/>
      <c r="D5" s="244"/>
      <c r="E5" s="244"/>
      <c r="F5" s="309"/>
    </row>
    <row r="6" spans="1:7" ht="14.4" x14ac:dyDescent="0.3">
      <c r="A6" s="245">
        <v>1</v>
      </c>
      <c r="B6" s="247">
        <v>35750</v>
      </c>
      <c r="C6" s="247"/>
      <c r="D6" s="247"/>
      <c r="E6" s="247">
        <f t="shared" ref="E6:E42" si="0">D6-B5</f>
        <v>-35000</v>
      </c>
      <c r="F6" s="436">
        <f t="shared" ref="F6:F42" si="1">E6/B5</f>
        <v>-1</v>
      </c>
      <c r="G6" s="173"/>
    </row>
    <row r="7" spans="1:7" ht="14.4" x14ac:dyDescent="0.3">
      <c r="A7" s="245">
        <v>2</v>
      </c>
      <c r="B7" s="247">
        <v>36000</v>
      </c>
      <c r="C7" s="247"/>
      <c r="D7" s="247"/>
      <c r="E7" s="247">
        <f t="shared" si="0"/>
        <v>-35750</v>
      </c>
      <c r="F7" s="436">
        <f t="shared" si="1"/>
        <v>-1</v>
      </c>
      <c r="G7" s="173"/>
    </row>
    <row r="8" spans="1:7" ht="14.4" x14ac:dyDescent="0.3">
      <c r="A8" s="245">
        <v>3</v>
      </c>
      <c r="B8" s="247">
        <v>36250</v>
      </c>
      <c r="C8" s="247"/>
      <c r="D8" s="247"/>
      <c r="E8" s="247">
        <f t="shared" si="0"/>
        <v>-36000</v>
      </c>
      <c r="F8" s="436">
        <f t="shared" si="1"/>
        <v>-1</v>
      </c>
      <c r="G8" s="173"/>
    </row>
    <row r="9" spans="1:7" ht="14.4" x14ac:dyDescent="0.3">
      <c r="A9" s="245">
        <v>4</v>
      </c>
      <c r="B9" s="247">
        <v>36750</v>
      </c>
      <c r="C9" s="247"/>
      <c r="D9" s="247"/>
      <c r="E9" s="247">
        <f t="shared" si="0"/>
        <v>-36250</v>
      </c>
      <c r="F9" s="436">
        <f t="shared" si="1"/>
        <v>-1</v>
      </c>
      <c r="G9" s="173"/>
    </row>
    <row r="10" spans="1:7" ht="14.4" x14ac:dyDescent="0.3">
      <c r="A10" s="245">
        <v>5</v>
      </c>
      <c r="B10" s="247">
        <v>37250</v>
      </c>
      <c r="C10" s="247"/>
      <c r="D10" s="247"/>
      <c r="E10" s="247">
        <f t="shared" si="0"/>
        <v>-36750</v>
      </c>
      <c r="F10" s="436">
        <f t="shared" si="1"/>
        <v>-1</v>
      </c>
      <c r="G10" s="173"/>
    </row>
    <row r="11" spans="1:7" ht="14.4" x14ac:dyDescent="0.3">
      <c r="A11" s="245">
        <v>6</v>
      </c>
      <c r="B11" s="247">
        <v>38000</v>
      </c>
      <c r="C11" s="247"/>
      <c r="D11" s="247"/>
      <c r="E11" s="247">
        <f t="shared" si="0"/>
        <v>-37250</v>
      </c>
      <c r="F11" s="436">
        <f t="shared" si="1"/>
        <v>-1</v>
      </c>
      <c r="G11" s="173"/>
    </row>
    <row r="12" spans="1:7" ht="14.4" x14ac:dyDescent="0.3">
      <c r="A12" s="245">
        <v>7</v>
      </c>
      <c r="B12" s="247">
        <v>38500</v>
      </c>
      <c r="C12" s="247"/>
      <c r="D12" s="247"/>
      <c r="E12" s="247">
        <f t="shared" si="0"/>
        <v>-38000</v>
      </c>
      <c r="F12" s="436">
        <f t="shared" si="1"/>
        <v>-1</v>
      </c>
      <c r="G12" s="173"/>
    </row>
    <row r="13" spans="1:7" ht="14.4" x14ac:dyDescent="0.3">
      <c r="A13" s="245">
        <v>8</v>
      </c>
      <c r="B13" s="247">
        <v>39000</v>
      </c>
      <c r="C13" s="247"/>
      <c r="D13" s="247"/>
      <c r="E13" s="247">
        <f t="shared" si="0"/>
        <v>-38500</v>
      </c>
      <c r="F13" s="436">
        <f t="shared" si="1"/>
        <v>-1</v>
      </c>
      <c r="G13" s="173"/>
    </row>
    <row r="14" spans="1:7" ht="14.4" x14ac:dyDescent="0.3">
      <c r="A14" s="245">
        <v>9</v>
      </c>
      <c r="B14" s="247">
        <v>39500</v>
      </c>
      <c r="C14" s="247"/>
      <c r="D14" s="247"/>
      <c r="E14" s="247">
        <f t="shared" si="0"/>
        <v>-39000</v>
      </c>
      <c r="F14" s="436">
        <f t="shared" si="1"/>
        <v>-1</v>
      </c>
      <c r="G14" s="173"/>
    </row>
    <row r="15" spans="1:7" ht="14.4" x14ac:dyDescent="0.3">
      <c r="A15" s="245">
        <v>10</v>
      </c>
      <c r="B15" s="247">
        <v>40250</v>
      </c>
      <c r="C15" s="247"/>
      <c r="D15" s="247"/>
      <c r="E15" s="247">
        <f t="shared" si="0"/>
        <v>-39500</v>
      </c>
      <c r="F15" s="436">
        <f t="shared" si="1"/>
        <v>-1</v>
      </c>
      <c r="G15" s="173"/>
    </row>
    <row r="16" spans="1:7" ht="14.4" x14ac:dyDescent="0.3">
      <c r="A16" s="245">
        <v>11</v>
      </c>
      <c r="B16" s="247">
        <v>41000</v>
      </c>
      <c r="C16" s="247"/>
      <c r="D16" s="247"/>
      <c r="E16" s="247">
        <f t="shared" si="0"/>
        <v>-40250</v>
      </c>
      <c r="F16" s="436">
        <f t="shared" si="1"/>
        <v>-1</v>
      </c>
      <c r="G16" s="173"/>
    </row>
    <row r="17" spans="1:7" ht="14.4" x14ac:dyDescent="0.3">
      <c r="A17" s="245">
        <v>12</v>
      </c>
      <c r="B17" s="247">
        <v>41750</v>
      </c>
      <c r="C17" s="247"/>
      <c r="D17" s="247"/>
      <c r="E17" s="247">
        <f t="shared" si="0"/>
        <v>-41000</v>
      </c>
      <c r="F17" s="436">
        <f t="shared" si="1"/>
        <v>-1</v>
      </c>
      <c r="G17" s="173"/>
    </row>
    <row r="18" spans="1:7" ht="14.4" x14ac:dyDescent="0.3">
      <c r="A18" s="245">
        <v>13</v>
      </c>
      <c r="B18" s="247">
        <v>42500</v>
      </c>
      <c r="C18" s="247"/>
      <c r="D18" s="247"/>
      <c r="E18" s="247">
        <f t="shared" si="0"/>
        <v>-41750</v>
      </c>
      <c r="F18" s="436">
        <f t="shared" si="1"/>
        <v>-1</v>
      </c>
      <c r="G18" s="173"/>
    </row>
    <row r="19" spans="1:7" ht="14.4" x14ac:dyDescent="0.3">
      <c r="A19" s="245">
        <v>14</v>
      </c>
      <c r="B19" s="247">
        <v>43250</v>
      </c>
      <c r="C19" s="247"/>
      <c r="D19" s="247"/>
      <c r="E19" s="247">
        <f t="shared" si="0"/>
        <v>-42500</v>
      </c>
      <c r="F19" s="436">
        <f t="shared" si="1"/>
        <v>-1</v>
      </c>
      <c r="G19" s="173"/>
    </row>
    <row r="20" spans="1:7" ht="14.4" x14ac:dyDescent="0.3">
      <c r="A20" s="245">
        <v>15</v>
      </c>
      <c r="B20" s="247">
        <v>45250</v>
      </c>
      <c r="C20" s="247"/>
      <c r="D20" s="247"/>
      <c r="E20" s="247">
        <f t="shared" si="0"/>
        <v>-43250</v>
      </c>
      <c r="F20" s="436">
        <f t="shared" si="1"/>
        <v>-1</v>
      </c>
      <c r="G20" s="173"/>
    </row>
    <row r="21" spans="1:7" ht="14.4" x14ac:dyDescent="0.3">
      <c r="A21" s="245">
        <v>16</v>
      </c>
      <c r="B21" s="247">
        <v>45250</v>
      </c>
      <c r="C21" s="247"/>
      <c r="D21" s="247"/>
      <c r="E21" s="247">
        <f t="shared" si="0"/>
        <v>-45250</v>
      </c>
      <c r="F21" s="436">
        <f t="shared" si="1"/>
        <v>-1</v>
      </c>
      <c r="G21" s="173"/>
    </row>
    <row r="22" spans="1:7" ht="14.4" x14ac:dyDescent="0.3">
      <c r="A22" s="245">
        <v>17</v>
      </c>
      <c r="B22" s="247">
        <v>45250</v>
      </c>
      <c r="C22" s="247"/>
      <c r="D22" s="247"/>
      <c r="E22" s="247">
        <f t="shared" si="0"/>
        <v>-45250</v>
      </c>
      <c r="F22" s="436">
        <f t="shared" si="1"/>
        <v>-1</v>
      </c>
      <c r="G22" s="173"/>
    </row>
    <row r="23" spans="1:7" ht="14.4" x14ac:dyDescent="0.3">
      <c r="A23" s="245">
        <v>18</v>
      </c>
      <c r="B23" s="247">
        <v>45250</v>
      </c>
      <c r="C23" s="247"/>
      <c r="D23" s="247"/>
      <c r="E23" s="247">
        <f t="shared" si="0"/>
        <v>-45250</v>
      </c>
      <c r="F23" s="436">
        <f t="shared" si="1"/>
        <v>-1</v>
      </c>
      <c r="G23" s="173"/>
    </row>
    <row r="24" spans="1:7" ht="14.4" x14ac:dyDescent="0.3">
      <c r="A24" s="245">
        <v>19</v>
      </c>
      <c r="B24" s="247">
        <v>45250</v>
      </c>
      <c r="C24" s="247"/>
      <c r="D24" s="247"/>
      <c r="E24" s="247">
        <f t="shared" si="0"/>
        <v>-45250</v>
      </c>
      <c r="F24" s="436">
        <f t="shared" si="1"/>
        <v>-1</v>
      </c>
      <c r="G24" s="173"/>
    </row>
    <row r="25" spans="1:7" ht="14.4" x14ac:dyDescent="0.3">
      <c r="A25" s="245">
        <v>20</v>
      </c>
      <c r="B25" s="247">
        <v>48000</v>
      </c>
      <c r="C25" s="247"/>
      <c r="D25" s="247"/>
      <c r="E25" s="247">
        <f t="shared" si="0"/>
        <v>-45250</v>
      </c>
      <c r="F25" s="436">
        <f t="shared" si="1"/>
        <v>-1</v>
      </c>
      <c r="G25" s="173"/>
    </row>
    <row r="26" spans="1:7" ht="14.4" x14ac:dyDescent="0.3">
      <c r="A26" s="245">
        <v>21</v>
      </c>
      <c r="B26" s="247">
        <v>48000</v>
      </c>
      <c r="C26" s="247"/>
      <c r="D26" s="247"/>
      <c r="E26" s="247">
        <f t="shared" si="0"/>
        <v>-48000</v>
      </c>
      <c r="F26" s="436">
        <f t="shared" si="1"/>
        <v>-1</v>
      </c>
      <c r="G26" s="173"/>
    </row>
    <row r="27" spans="1:7" ht="14.4" x14ac:dyDescent="0.3">
      <c r="A27" s="245">
        <v>22</v>
      </c>
      <c r="B27" s="247">
        <v>48000</v>
      </c>
      <c r="C27" s="247"/>
      <c r="D27" s="247"/>
      <c r="E27" s="247">
        <f t="shared" si="0"/>
        <v>-48000</v>
      </c>
      <c r="F27" s="436">
        <f t="shared" si="1"/>
        <v>-1</v>
      </c>
      <c r="G27" s="173"/>
    </row>
    <row r="28" spans="1:7" ht="14.4" x14ac:dyDescent="0.3">
      <c r="A28" s="245">
        <v>23</v>
      </c>
      <c r="B28" s="247">
        <v>48000</v>
      </c>
      <c r="C28" s="247"/>
      <c r="D28" s="247"/>
      <c r="E28" s="247">
        <f t="shared" si="0"/>
        <v>-48000</v>
      </c>
      <c r="F28" s="436">
        <f t="shared" si="1"/>
        <v>-1</v>
      </c>
      <c r="G28" s="173"/>
    </row>
    <row r="29" spans="1:7" ht="14.4" x14ac:dyDescent="0.3">
      <c r="A29" s="245">
        <v>24</v>
      </c>
      <c r="B29" s="247">
        <v>48000</v>
      </c>
      <c r="C29" s="247"/>
      <c r="D29" s="247"/>
      <c r="E29" s="247">
        <f t="shared" si="0"/>
        <v>-48000</v>
      </c>
      <c r="F29" s="436">
        <f t="shared" si="1"/>
        <v>-1</v>
      </c>
      <c r="G29" s="173"/>
    </row>
    <row r="30" spans="1:7" ht="14.4" x14ac:dyDescent="0.3">
      <c r="A30" s="245">
        <v>25</v>
      </c>
      <c r="B30" s="247">
        <v>51000</v>
      </c>
      <c r="C30" s="247">
        <v>0</v>
      </c>
      <c r="D30" s="247"/>
      <c r="E30" s="247">
        <f t="shared" si="0"/>
        <v>-48000</v>
      </c>
      <c r="F30" s="436">
        <f t="shared" si="1"/>
        <v>-1</v>
      </c>
      <c r="G30" s="173"/>
    </row>
    <row r="31" spans="1:7" ht="14.4" x14ac:dyDescent="0.3">
      <c r="A31" s="245">
        <v>26</v>
      </c>
      <c r="B31" s="247">
        <v>51000</v>
      </c>
      <c r="C31" s="247">
        <v>0</v>
      </c>
      <c r="D31" s="247"/>
      <c r="E31" s="247">
        <f t="shared" si="0"/>
        <v>-51000</v>
      </c>
      <c r="F31" s="436">
        <f t="shared" si="1"/>
        <v>-1</v>
      </c>
      <c r="G31" s="173"/>
    </row>
    <row r="32" spans="1:7" ht="14.4" x14ac:dyDescent="0.3">
      <c r="A32" s="245">
        <v>27</v>
      </c>
      <c r="B32" s="247">
        <v>51000</v>
      </c>
      <c r="C32" s="247">
        <v>0</v>
      </c>
      <c r="D32" s="247"/>
      <c r="E32" s="247">
        <f t="shared" si="0"/>
        <v>-51000</v>
      </c>
      <c r="F32" s="436">
        <f t="shared" si="1"/>
        <v>-1</v>
      </c>
      <c r="G32" s="173"/>
    </row>
    <row r="33" spans="1:7" ht="14.4" x14ac:dyDescent="0.3">
      <c r="A33" s="245">
        <v>28</v>
      </c>
      <c r="B33" s="247">
        <v>51000</v>
      </c>
      <c r="C33" s="247">
        <v>0</v>
      </c>
      <c r="D33" s="247"/>
      <c r="E33" s="247">
        <f t="shared" si="0"/>
        <v>-51000</v>
      </c>
      <c r="F33" s="436">
        <f t="shared" si="1"/>
        <v>-1</v>
      </c>
      <c r="G33" s="173"/>
    </row>
    <row r="34" spans="1:7" ht="14.4" x14ac:dyDescent="0.3">
      <c r="A34" s="245">
        <v>29</v>
      </c>
      <c r="B34" s="247">
        <v>51000</v>
      </c>
      <c r="C34" s="247">
        <v>0</v>
      </c>
      <c r="D34" s="247"/>
      <c r="E34" s="247">
        <f t="shared" si="0"/>
        <v>-51000</v>
      </c>
      <c r="F34" s="436">
        <f t="shared" si="1"/>
        <v>-1</v>
      </c>
      <c r="G34" s="173"/>
    </row>
    <row r="35" spans="1:7" ht="14.4" x14ac:dyDescent="0.3">
      <c r="A35" s="245">
        <v>30</v>
      </c>
      <c r="B35" s="247">
        <v>51000</v>
      </c>
      <c r="C35" s="247">
        <v>0</v>
      </c>
      <c r="D35" s="247"/>
      <c r="E35" s="247">
        <f t="shared" si="0"/>
        <v>-51000</v>
      </c>
      <c r="F35" s="436">
        <f t="shared" si="1"/>
        <v>-1</v>
      </c>
      <c r="G35" s="173"/>
    </row>
    <row r="36" spans="1:7" ht="14.4" x14ac:dyDescent="0.3">
      <c r="A36" s="245">
        <v>31</v>
      </c>
      <c r="B36" s="247">
        <v>51000</v>
      </c>
      <c r="C36" s="247">
        <v>0</v>
      </c>
      <c r="D36" s="247"/>
      <c r="E36" s="247">
        <f t="shared" si="0"/>
        <v>-51000</v>
      </c>
      <c r="F36" s="436">
        <f t="shared" si="1"/>
        <v>-1</v>
      </c>
      <c r="G36" s="173"/>
    </row>
    <row r="37" spans="1:7" ht="14.4" x14ac:dyDescent="0.3">
      <c r="A37" s="245">
        <v>32</v>
      </c>
      <c r="B37" s="247">
        <v>51000</v>
      </c>
      <c r="C37" s="247">
        <v>0</v>
      </c>
      <c r="D37" s="247"/>
      <c r="E37" s="247">
        <f t="shared" si="0"/>
        <v>-51000</v>
      </c>
      <c r="F37" s="436">
        <f t="shared" si="1"/>
        <v>-1</v>
      </c>
      <c r="G37" s="173"/>
    </row>
    <row r="38" spans="1:7" ht="14.4" x14ac:dyDescent="0.3">
      <c r="A38" s="245">
        <v>33</v>
      </c>
      <c r="B38" s="247">
        <v>51000</v>
      </c>
      <c r="C38" s="247">
        <v>0</v>
      </c>
      <c r="D38" s="247"/>
      <c r="E38" s="247">
        <f t="shared" si="0"/>
        <v>-51000</v>
      </c>
      <c r="F38" s="436">
        <f t="shared" si="1"/>
        <v>-1</v>
      </c>
      <c r="G38" s="173"/>
    </row>
    <row r="39" spans="1:7" ht="14.4" x14ac:dyDescent="0.3">
      <c r="A39" s="245">
        <v>34</v>
      </c>
      <c r="B39" s="247">
        <v>51000</v>
      </c>
      <c r="C39" s="247">
        <v>0</v>
      </c>
      <c r="D39" s="247"/>
      <c r="E39" s="247">
        <f t="shared" si="0"/>
        <v>-51000</v>
      </c>
      <c r="F39" s="436">
        <f t="shared" si="1"/>
        <v>-1</v>
      </c>
      <c r="G39" s="173"/>
    </row>
    <row r="40" spans="1:7" ht="14.4" x14ac:dyDescent="0.3">
      <c r="A40" s="245">
        <v>35</v>
      </c>
      <c r="B40" s="247">
        <v>51000</v>
      </c>
      <c r="C40" s="247">
        <v>0</v>
      </c>
      <c r="D40" s="247"/>
      <c r="E40" s="247">
        <f t="shared" si="0"/>
        <v>-51000</v>
      </c>
      <c r="F40" s="436">
        <f t="shared" si="1"/>
        <v>-1</v>
      </c>
      <c r="G40" s="173"/>
    </row>
    <row r="41" spans="1:7" ht="14.4" x14ac:dyDescent="0.3">
      <c r="A41" s="245">
        <v>36</v>
      </c>
      <c r="B41" s="247">
        <v>51000</v>
      </c>
      <c r="C41" s="247">
        <v>0</v>
      </c>
      <c r="D41" s="247"/>
      <c r="E41" s="247">
        <f t="shared" si="0"/>
        <v>-51000</v>
      </c>
      <c r="F41" s="436">
        <f t="shared" si="1"/>
        <v>-1</v>
      </c>
      <c r="G41" s="173"/>
    </row>
    <row r="42" spans="1:7" ht="14.4" x14ac:dyDescent="0.3">
      <c r="A42" s="250">
        <v>37</v>
      </c>
      <c r="B42" s="251">
        <v>51000</v>
      </c>
      <c r="C42" s="252">
        <v>0</v>
      </c>
      <c r="D42" s="252"/>
      <c r="E42" s="252">
        <f t="shared" si="0"/>
        <v>-51000</v>
      </c>
      <c r="F42" s="437">
        <f t="shared" si="1"/>
        <v>-1</v>
      </c>
      <c r="G42" s="173"/>
    </row>
  </sheetData>
  <pageMargins left="0.7" right="0.7" top="0.75" bottom="0.75" header="0.3" footer="0.3"/>
  <pageSetup orientation="portrait" r:id="rId1"/>
  <headerFooter>
    <oddFooter>&amp;L&amp;"Arial,Italic"&amp;9Division of School Business
NC Department of Public Instruction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2</vt:i4>
      </vt:variant>
    </vt:vector>
  </HeadingPairs>
  <TitlesOfParts>
    <vt:vector size="9" baseType="lpstr">
      <vt:lpstr>2018</vt:lpstr>
      <vt:lpstr>salaries_benefits</vt:lpstr>
      <vt:lpstr>ScheduleComparison</vt:lpstr>
      <vt:lpstr>Senate Tchr salary</vt:lpstr>
      <vt:lpstr>Senate Principal Salary</vt:lpstr>
      <vt:lpstr>House Salary</vt:lpstr>
      <vt:lpstr>Governors Proposal</vt:lpstr>
      <vt:lpstr>'2018'!Print_Area</vt:lpstr>
      <vt:lpstr>'2018'!Print_Titles</vt:lpstr>
    </vt:vector>
  </TitlesOfParts>
  <Company>DPI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sharris</dc:creator>
  <cp:lastModifiedBy>Alexis Schauss</cp:lastModifiedBy>
  <cp:lastPrinted>2017-05-10T18:27:38Z</cp:lastPrinted>
  <dcterms:created xsi:type="dcterms:W3CDTF">2012-05-10T17:30:33Z</dcterms:created>
  <dcterms:modified xsi:type="dcterms:W3CDTF">2017-05-12T20:58:07Z</dcterms:modified>
</cp:coreProperties>
</file>